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II кв\На размещение\Отчет 3кв 2022г.по форм 10-20  пр. МЭ №  320\"/>
    </mc:Choice>
  </mc:AlternateContent>
  <bookViews>
    <workbookView xWindow="0" yWindow="0" windowWidth="28800" windowHeight="124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2 план осв кап влож." sheetId="12" r:id="rId10"/>
  </sheets>
  <externalReferences>
    <externalReference r:id="rId11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12 план осв кап влож.'!$A$1:$V$77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12 план осв кап влож.'!$A$1:$V$94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6" i="12" l="1"/>
  <c r="O87" i="12" l="1"/>
  <c r="O76" i="12"/>
  <c r="O72" i="12"/>
  <c r="O65" i="12" s="1"/>
  <c r="O64" i="12" s="1"/>
  <c r="I91" i="12"/>
  <c r="H91" i="12"/>
  <c r="G91" i="12" s="1"/>
  <c r="T91" i="12" l="1"/>
  <c r="U91" i="12" s="1"/>
  <c r="T25" i="12" l="1"/>
  <c r="U25" i="12" s="1"/>
  <c r="T28" i="12"/>
  <c r="U28" i="12"/>
  <c r="T29" i="12"/>
  <c r="U29" i="12" s="1"/>
  <c r="T30" i="12"/>
  <c r="U30" i="12"/>
  <c r="T31" i="12"/>
  <c r="U31" i="12" s="1"/>
  <c r="T33" i="12"/>
  <c r="U33" i="12" s="1"/>
  <c r="T37" i="12"/>
  <c r="U37" i="12" s="1"/>
  <c r="T38" i="12"/>
  <c r="U38" i="12"/>
  <c r="T39" i="12"/>
  <c r="U39" i="12" s="1"/>
  <c r="T40" i="12"/>
  <c r="U40" i="12" s="1"/>
  <c r="T41" i="12"/>
  <c r="U41" i="12" s="1"/>
  <c r="T42" i="12"/>
  <c r="U42" i="12" s="1"/>
  <c r="T43" i="12"/>
  <c r="U43" i="12" s="1"/>
  <c r="T44" i="12"/>
  <c r="U44" i="12" s="1"/>
  <c r="T45" i="12"/>
  <c r="U45" i="12" s="1"/>
  <c r="T46" i="12"/>
  <c r="U46" i="12" s="1"/>
  <c r="T47" i="12"/>
  <c r="U47" i="12" s="1"/>
  <c r="T48" i="12"/>
  <c r="U48" i="12" s="1"/>
  <c r="T49" i="12"/>
  <c r="U49" i="12" s="1"/>
  <c r="T50" i="12"/>
  <c r="U50" i="12" s="1"/>
  <c r="T51" i="12"/>
  <c r="U51" i="12" s="1"/>
  <c r="T52" i="12"/>
  <c r="U52" i="12" s="1"/>
  <c r="T53" i="12"/>
  <c r="U53" i="12" s="1"/>
  <c r="T54" i="12"/>
  <c r="U54" i="12" s="1"/>
  <c r="T55" i="12"/>
  <c r="U55" i="12" s="1"/>
  <c r="T56" i="12"/>
  <c r="U56" i="12" s="1"/>
  <c r="T57" i="12"/>
  <c r="U57" i="12" s="1"/>
  <c r="T58" i="12"/>
  <c r="U58" i="12" s="1"/>
  <c r="T59" i="12"/>
  <c r="U59" i="12" s="1"/>
  <c r="T60" i="12"/>
  <c r="U60" i="12" s="1"/>
  <c r="T61" i="12"/>
  <c r="U61" i="12" s="1"/>
  <c r="T63" i="12"/>
  <c r="U63" i="12" s="1"/>
  <c r="T66" i="12"/>
  <c r="U66" i="12" s="1"/>
  <c r="T67" i="12"/>
  <c r="U67" i="12" s="1"/>
  <c r="T68" i="12"/>
  <c r="U68" i="12"/>
  <c r="T69" i="12"/>
  <c r="U69" i="12" s="1"/>
  <c r="T70" i="12"/>
  <c r="U70" i="12" s="1"/>
  <c r="T71" i="12"/>
  <c r="U71" i="12" s="1"/>
  <c r="T72" i="12"/>
  <c r="U72" i="12" s="1"/>
  <c r="T73" i="12"/>
  <c r="U73" i="12" s="1"/>
  <c r="T79" i="12"/>
  <c r="U79" i="12" s="1"/>
  <c r="T80" i="12"/>
  <c r="U80" i="12" s="1"/>
  <c r="T81" i="12"/>
  <c r="U81" i="12" s="1"/>
  <c r="T82" i="12"/>
  <c r="U82" i="12" s="1"/>
  <c r="T83" i="12"/>
  <c r="U83" i="12" s="1"/>
  <c r="T84" i="12"/>
  <c r="U84" i="12"/>
  <c r="T85" i="12"/>
  <c r="U85" i="12" s="1"/>
  <c r="T86" i="12"/>
  <c r="U86" i="12" s="1"/>
  <c r="T87" i="12"/>
  <c r="U87" i="12" s="1"/>
  <c r="T88" i="12"/>
  <c r="U88" i="12" s="1"/>
  <c r="T89" i="12"/>
  <c r="U89" i="12" s="1"/>
  <c r="T92" i="12"/>
  <c r="U92" i="12" s="1"/>
  <c r="T93" i="12"/>
  <c r="U93" i="12" s="1"/>
  <c r="T94" i="12"/>
  <c r="U94" i="12"/>
  <c r="L90" i="12"/>
  <c r="L24" i="12" s="1"/>
  <c r="P36" i="12"/>
  <c r="P78" i="12"/>
  <c r="P23" i="12"/>
  <c r="J24" i="12"/>
  <c r="I79" i="12"/>
  <c r="J79" i="12"/>
  <c r="H79" i="12" s="1"/>
  <c r="G79" i="12" s="1"/>
  <c r="H80" i="12"/>
  <c r="G80" i="12" s="1"/>
  <c r="I80" i="12"/>
  <c r="H81" i="12"/>
  <c r="I81" i="12"/>
  <c r="H82" i="12"/>
  <c r="I82" i="12"/>
  <c r="H83" i="12"/>
  <c r="I83" i="12"/>
  <c r="H84" i="12"/>
  <c r="G84" i="12" s="1"/>
  <c r="H85" i="12"/>
  <c r="G85" i="12" s="1"/>
  <c r="K85" i="12"/>
  <c r="K84" i="12" s="1"/>
  <c r="M85" i="12"/>
  <c r="M84" i="12" s="1"/>
  <c r="H86" i="12"/>
  <c r="G86" i="12" s="1"/>
  <c r="I86" i="12"/>
  <c r="I85" i="12" s="1"/>
  <c r="I84" i="12" s="1"/>
  <c r="H87" i="12"/>
  <c r="G87" i="12" s="1"/>
  <c r="H88" i="12"/>
  <c r="G88" i="12" s="1"/>
  <c r="H89" i="12"/>
  <c r="G89" i="12" s="1"/>
  <c r="I89" i="12"/>
  <c r="N78" i="12"/>
  <c r="O90" i="12"/>
  <c r="H38" i="12"/>
  <c r="G38" i="12" s="1"/>
  <c r="H39" i="12"/>
  <c r="G39" i="12" s="1"/>
  <c r="H40" i="12"/>
  <c r="G40" i="12" s="1"/>
  <c r="H41" i="12"/>
  <c r="G41" i="12" s="1"/>
  <c r="H37" i="12"/>
  <c r="N65" i="12" l="1"/>
  <c r="M93" i="12"/>
  <c r="N64" i="12" l="1"/>
  <c r="A12" i="12"/>
  <c r="A10" i="12"/>
  <c r="A7" i="12"/>
  <c r="Q90" i="12" l="1"/>
  <c r="P90" i="12"/>
  <c r="P24" i="12" s="1"/>
  <c r="O24" i="12"/>
  <c r="M90" i="12"/>
  <c r="M24" i="12" s="1"/>
  <c r="K90" i="12"/>
  <c r="K24" i="12" s="1"/>
  <c r="P75" i="12"/>
  <c r="P74" i="12" s="1"/>
  <c r="N75" i="12"/>
  <c r="K75" i="12"/>
  <c r="P65" i="12"/>
  <c r="P64" i="12" s="1"/>
  <c r="K65" i="12"/>
  <c r="K64" i="12"/>
  <c r="P62" i="12"/>
  <c r="N62" i="12"/>
  <c r="L62" i="12"/>
  <c r="Q24" i="12"/>
  <c r="K36" i="12"/>
  <c r="K35" i="12" s="1"/>
  <c r="K62" i="12"/>
  <c r="L36" i="12"/>
  <c r="L65" i="12"/>
  <c r="L64" i="12" s="1"/>
  <c r="L78" i="12"/>
  <c r="L77" i="12" s="1"/>
  <c r="D65" i="12"/>
  <c r="D64" i="12" s="1"/>
  <c r="D36" i="12"/>
  <c r="D75" i="12"/>
  <c r="D74" i="12" s="1"/>
  <c r="D78" i="12"/>
  <c r="N74" i="12" l="1"/>
  <c r="E78" i="12"/>
  <c r="E62" i="12"/>
  <c r="F78" i="12"/>
  <c r="F75" i="12"/>
  <c r="F74" i="12"/>
  <c r="F65" i="12"/>
  <c r="F64" i="12" s="1"/>
  <c r="F62" i="12"/>
  <c r="F36" i="12"/>
  <c r="F35" i="12" s="1"/>
  <c r="F32" i="12"/>
  <c r="F27" i="12" s="1"/>
  <c r="F26" i="12" s="1"/>
  <c r="F21" i="12" s="1"/>
  <c r="F30" i="12"/>
  <c r="F28" i="12"/>
  <c r="F23" i="12"/>
  <c r="D35" i="12"/>
  <c r="D34" i="12" s="1"/>
  <c r="D22" i="12" s="1"/>
  <c r="D32" i="12"/>
  <c r="D27" i="12" s="1"/>
  <c r="D26" i="12" s="1"/>
  <c r="D21" i="12" s="1"/>
  <c r="D30" i="12"/>
  <c r="D28" i="12"/>
  <c r="D23" i="12"/>
  <c r="J65" i="12"/>
  <c r="J64" i="12" s="1"/>
  <c r="D62" i="12"/>
  <c r="G25" i="12"/>
  <c r="G28" i="12"/>
  <c r="G29" i="12"/>
  <c r="G30" i="12"/>
  <c r="G31" i="12"/>
  <c r="G32" i="12"/>
  <c r="G33" i="12"/>
  <c r="H21" i="12"/>
  <c r="G21" i="12" s="1"/>
  <c r="I92" i="12"/>
  <c r="I93" i="12"/>
  <c r="I94" i="12"/>
  <c r="H92" i="12"/>
  <c r="G92" i="12" s="1"/>
  <c r="H93" i="12"/>
  <c r="G93" i="12" s="1"/>
  <c r="H94" i="12"/>
  <c r="G94" i="12" s="1"/>
  <c r="H66" i="12"/>
  <c r="G66" i="12" s="1"/>
  <c r="H67" i="12"/>
  <c r="G67" i="12" s="1"/>
  <c r="H68" i="12"/>
  <c r="G68" i="12" s="1"/>
  <c r="H69" i="12"/>
  <c r="G69" i="12" s="1"/>
  <c r="H70" i="12"/>
  <c r="G70" i="12" s="1"/>
  <c r="H71" i="12"/>
  <c r="G71" i="12" s="1"/>
  <c r="H72" i="12"/>
  <c r="G72" i="12" s="1"/>
  <c r="H73" i="12"/>
  <c r="G73" i="12" s="1"/>
  <c r="H63" i="12"/>
  <c r="H62" i="12" s="1"/>
  <c r="G62" i="12" s="1"/>
  <c r="J6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57" i="12"/>
  <c r="I59" i="12"/>
  <c r="I60" i="12"/>
  <c r="I61" i="12"/>
  <c r="H42" i="12"/>
  <c r="G42" i="12" s="1"/>
  <c r="H43" i="12"/>
  <c r="G43" i="12" s="1"/>
  <c r="H44" i="12"/>
  <c r="H45" i="12"/>
  <c r="G45" i="12" s="1"/>
  <c r="H46" i="12"/>
  <c r="G46" i="12" s="1"/>
  <c r="H47" i="12"/>
  <c r="G47" i="12" s="1"/>
  <c r="H48" i="12"/>
  <c r="G48" i="12" s="1"/>
  <c r="H49" i="12"/>
  <c r="G49" i="12" s="1"/>
  <c r="H50" i="12"/>
  <c r="G50" i="12" s="1"/>
  <c r="H51" i="12"/>
  <c r="G51" i="12" s="1"/>
  <c r="H52" i="12"/>
  <c r="G52" i="12" s="1"/>
  <c r="H53" i="12"/>
  <c r="G53" i="12" s="1"/>
  <c r="H54" i="12"/>
  <c r="G54" i="12" s="1"/>
  <c r="H55" i="12"/>
  <c r="G55" i="12" s="1"/>
  <c r="H56" i="12"/>
  <c r="G56" i="12" s="1"/>
  <c r="H57" i="12"/>
  <c r="G57" i="12" s="1"/>
  <c r="H58" i="12"/>
  <c r="G58" i="12" s="1"/>
  <c r="H59" i="12"/>
  <c r="G59" i="12" s="1"/>
  <c r="H60" i="12"/>
  <c r="G60" i="12" s="1"/>
  <c r="H61" i="12"/>
  <c r="G61" i="12" s="1"/>
  <c r="G37" i="12"/>
  <c r="H27" i="12"/>
  <c r="G27" i="12" s="1"/>
  <c r="P35" i="12"/>
  <c r="P34" i="12" s="1"/>
  <c r="P22" i="12" s="1"/>
  <c r="P20" i="12" s="1"/>
  <c r="P32" i="12"/>
  <c r="P30" i="12"/>
  <c r="P28" i="12"/>
  <c r="N36" i="12"/>
  <c r="N32" i="12"/>
  <c r="L32" i="12"/>
  <c r="L27" i="12" s="1"/>
  <c r="L26" i="12" s="1"/>
  <c r="L23" i="12"/>
  <c r="J78" i="12"/>
  <c r="J76" i="12"/>
  <c r="J75" i="12" s="1"/>
  <c r="J36" i="12"/>
  <c r="J32" i="12"/>
  <c r="J27" i="12" s="1"/>
  <c r="J26" i="12" s="1"/>
  <c r="J30" i="12"/>
  <c r="J28" i="12"/>
  <c r="N35" i="12" l="1"/>
  <c r="P27" i="12"/>
  <c r="P26" i="12" s="1"/>
  <c r="N27" i="12"/>
  <c r="T32" i="12"/>
  <c r="U32" i="12" s="1"/>
  <c r="J23" i="12"/>
  <c r="N90" i="12"/>
  <c r="D20" i="12"/>
  <c r="L75" i="12"/>
  <c r="L74" i="12" s="1"/>
  <c r="J35" i="12"/>
  <c r="L35" i="12"/>
  <c r="H36" i="12"/>
  <c r="G36" i="12" s="1"/>
  <c r="H76" i="12"/>
  <c r="G76" i="12" s="1"/>
  <c r="G63" i="12"/>
  <c r="H65" i="12"/>
  <c r="G65" i="12" s="1"/>
  <c r="H26" i="12"/>
  <c r="G26" i="12" s="1"/>
  <c r="N23" i="12"/>
  <c r="G44" i="12"/>
  <c r="F34" i="12"/>
  <c r="F22" i="12" s="1"/>
  <c r="H64" i="12"/>
  <c r="G64" i="12" s="1"/>
  <c r="H78" i="12"/>
  <c r="G78" i="12" s="1"/>
  <c r="J77" i="12"/>
  <c r="N26" i="12" l="1"/>
  <c r="N34" i="12"/>
  <c r="N24" i="12"/>
  <c r="T24" i="12" s="1"/>
  <c r="U24" i="12" s="1"/>
  <c r="T90" i="12"/>
  <c r="U90" i="12" s="1"/>
  <c r="H90" i="12"/>
  <c r="G90" i="12" s="1"/>
  <c r="L34" i="12"/>
  <c r="L22" i="12" s="1"/>
  <c r="L20" i="12" s="1"/>
  <c r="H75" i="12"/>
  <c r="G75" i="12" s="1"/>
  <c r="H24" i="12"/>
  <c r="G24" i="12" s="1"/>
  <c r="F24" i="12" s="1"/>
  <c r="E24" i="12" s="1"/>
  <c r="D24" i="12" s="1"/>
  <c r="H23" i="12"/>
  <c r="H35" i="12"/>
  <c r="G35" i="12" s="1"/>
  <c r="J74" i="12"/>
  <c r="N22" i="12" l="1"/>
  <c r="G23" i="12"/>
  <c r="H74" i="12"/>
  <c r="G74" i="12" s="1"/>
  <c r="J34" i="12"/>
  <c r="N20" i="12" l="1"/>
  <c r="J22" i="12"/>
  <c r="J20" i="12" s="1"/>
  <c r="H34" i="12"/>
  <c r="G34" i="12" s="1"/>
  <c r="H22" i="12" l="1"/>
  <c r="H20" i="12" s="1"/>
  <c r="G20" i="12" s="1"/>
  <c r="G22" i="12" l="1"/>
  <c r="I90" i="12" l="1"/>
  <c r="I37" i="12"/>
  <c r="I27" i="12"/>
  <c r="I26" i="12" s="1"/>
  <c r="I21" i="12" s="1"/>
  <c r="O78" i="12"/>
  <c r="M78" i="12"/>
  <c r="M23" i="12" s="1"/>
  <c r="Q58" i="12"/>
  <c r="M58" i="12"/>
  <c r="M36" i="12" s="1"/>
  <c r="Q36" i="12"/>
  <c r="T36" i="12"/>
  <c r="U36" i="12" s="1"/>
  <c r="K32" i="12"/>
  <c r="K27" i="12" s="1"/>
  <c r="K26" i="12" s="1"/>
  <c r="K21" i="12" s="1"/>
  <c r="Q27" i="12"/>
  <c r="Q26" i="12" s="1"/>
  <c r="Q21" i="12" s="1"/>
  <c r="O27" i="12"/>
  <c r="M27" i="12"/>
  <c r="M26" i="12" s="1"/>
  <c r="M21" i="12" s="1"/>
  <c r="T78" i="12" l="1"/>
  <c r="U78" i="12" s="1"/>
  <c r="O23" i="12"/>
  <c r="T23" i="12" s="1"/>
  <c r="U23" i="12" s="1"/>
  <c r="O26" i="12"/>
  <c r="T27" i="12"/>
  <c r="U27" i="12" s="1"/>
  <c r="Q78" i="12"/>
  <c r="Q77" i="12" s="1"/>
  <c r="Q76" i="12" s="1"/>
  <c r="Q75" i="12" s="1"/>
  <c r="Q74" i="12" s="1"/>
  <c r="Q65" i="12" s="1"/>
  <c r="Q64" i="12" s="1"/>
  <c r="Q62" i="12" s="1"/>
  <c r="Q35" i="12" s="1"/>
  <c r="Q34" i="12" s="1"/>
  <c r="Q22" i="12" s="1"/>
  <c r="K78" i="12"/>
  <c r="K77" i="12" s="1"/>
  <c r="Q23" i="12"/>
  <c r="M75" i="12"/>
  <c r="M74" i="12" s="1"/>
  <c r="M65" i="12" s="1"/>
  <c r="M64" i="12" s="1"/>
  <c r="I42" i="12"/>
  <c r="I58" i="12"/>
  <c r="I78" i="12"/>
  <c r="I67" i="12"/>
  <c r="F20" i="12"/>
  <c r="E27" i="12"/>
  <c r="T77" i="12" l="1"/>
  <c r="U77" i="12" s="1"/>
  <c r="O21" i="12"/>
  <c r="T21" i="12" s="1"/>
  <c r="U21" i="12" s="1"/>
  <c r="T26" i="12"/>
  <c r="U26" i="12" s="1"/>
  <c r="Q20" i="12"/>
  <c r="K23" i="12"/>
  <c r="M62" i="12"/>
  <c r="M35" i="12" s="1"/>
  <c r="M34" i="12" s="1"/>
  <c r="M22" i="12" s="1"/>
  <c r="M20" i="12" s="1"/>
  <c r="I72" i="12"/>
  <c r="K74" i="12"/>
  <c r="I77" i="12"/>
  <c r="I76" i="12" s="1"/>
  <c r="I75" i="12" s="1"/>
  <c r="I36" i="12"/>
  <c r="O75" i="12" l="1"/>
  <c r="O74" i="12" s="1"/>
  <c r="T76" i="12"/>
  <c r="U76" i="12" s="1"/>
  <c r="K34" i="12"/>
  <c r="K22" i="12" s="1"/>
  <c r="T75" i="12" l="1"/>
  <c r="U75" i="12" s="1"/>
  <c r="K20" i="12"/>
  <c r="E32" i="12"/>
  <c r="T74" i="12" l="1"/>
  <c r="U74" i="12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65" i="12" l="1"/>
  <c r="U65" i="12" s="1"/>
  <c r="B19" i="12"/>
  <c r="C19" i="12" s="1"/>
  <c r="D19" i="12" s="1"/>
  <c r="O62" i="12" l="1"/>
  <c r="T64" i="12"/>
  <c r="U64" i="12" s="1"/>
  <c r="I64" i="12"/>
  <c r="I63" i="12" s="1"/>
  <c r="E19" i="12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I62" i="12" l="1"/>
  <c r="I35" i="12"/>
  <c r="I34" i="12" s="1"/>
  <c r="E34" i="12" s="1"/>
  <c r="O35" i="12"/>
  <c r="O34" i="12" s="1"/>
  <c r="O22" i="12" s="1"/>
  <c r="O20" i="12" s="1"/>
  <c r="T62" i="12"/>
  <c r="U62" i="12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T35" i="12" l="1"/>
  <c r="U35" i="12" s="1"/>
  <c r="C19" i="1"/>
  <c r="T34" i="12" l="1"/>
  <c r="U34" i="12" s="1"/>
  <c r="D19" i="1"/>
  <c r="T22" i="12" l="1"/>
  <c r="U22" i="12" s="1"/>
  <c r="T20" i="12" l="1"/>
  <c r="U20" i="12" s="1"/>
  <c r="I20" i="12"/>
</calcChain>
</file>

<file path=xl/sharedStrings.xml><?xml version="1.0" encoding="utf-8"?>
<sst xmlns="http://schemas.openxmlformats.org/spreadsheetml/2006/main" count="2012" uniqueCount="1017">
  <si>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</si>
  <si>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</si>
  <si>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</si>
  <si>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</si>
  <si>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</si>
  <si>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</si>
  <si>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</si>
  <si>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</si>
  <si>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</si>
  <si>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</si>
  <si>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</si>
  <si>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</si>
  <si>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</si>
  <si>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</si>
  <si>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</si>
  <si>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</si>
  <si>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</si>
  <si>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</si>
  <si>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</si>
  <si>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</si>
  <si>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</si>
  <si>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</si>
  <si>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</si>
  <si>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</si>
  <si>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</si>
  <si>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</si>
  <si>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</si>
  <si>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</si>
  <si>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</si>
  <si>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</si>
  <si>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</si>
  <si>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</si>
  <si>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</si>
  <si>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</si>
  <si>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</si>
  <si>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</si>
  <si>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</si>
  <si>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</si>
  <si>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</si>
  <si>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</si>
  <si>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</si>
  <si>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</si>
  <si>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</si>
  <si>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</si>
  <si>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</si>
  <si>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</si>
  <si>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</si>
  <si>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</si>
  <si>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</si>
  <si>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</si>
  <si>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</si>
  <si>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</si>
  <si>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</si>
  <si>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</si>
  <si>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</si>
  <si>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</si>
  <si>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</si>
  <si>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</si>
  <si>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</si>
  <si>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</si>
  <si>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</si>
  <si>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</si>
  <si>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12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</si>
  <si>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</si>
  <si>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</si>
  <si>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</si>
  <si>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</si>
  <si>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</si>
  <si>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</si>
  <si>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</si>
  <si>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</si>
  <si>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</si>
  <si>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</si>
  <si>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</si>
  <si>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</si>
  <si>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</si>
  <si>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</si>
  <si>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</si>
  <si>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</si>
  <si>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</si>
  <si>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</si>
  <si>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</si>
  <si>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</si>
  <si>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</si>
  <si>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</si>
  <si>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</si>
  <si>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</si>
  <si>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</si>
  <si>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</si>
  <si>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</si>
  <si>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</si>
  <si>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</si>
  <si>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</si>
  <si>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</si>
  <si>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</si>
  <si>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</si>
  <si>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</si>
  <si>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</si>
  <si>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</si>
  <si>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</si>
  <si>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</si>
  <si>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</si>
  <si>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</si>
  <si>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</si>
  <si>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</si>
  <si>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</si>
  <si>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</si>
  <si>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</si>
  <si>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</si>
  <si>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</si>
  <si>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</si>
  <si>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</si>
  <si>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</si>
  <si>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</si>
  <si>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</si>
  <si>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</si>
  <si>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</si>
  <si>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</si>
  <si>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</si>
  <si>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</si>
  <si>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</si>
  <si>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</si>
  <si>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</si>
  <si>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</si>
  <si>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</si>
  <si>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</si>
  <si>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</si>
  <si>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</si>
  <si>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</si>
  <si>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</si>
  <si>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</si>
  <si>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</si>
  <si>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</si>
  <si>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</si>
  <si>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</si>
  <si>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</si>
  <si>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</si>
  <si>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</si>
  <si>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</si>
  <si>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</si>
  <si>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</si>
  <si>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</si>
  <si>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</si>
  <si>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</si>
  <si>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</si>
  <si>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</si>
  <si>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</si>
  <si>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</si>
  <si>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</si>
  <si>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</si>
  <si>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</si>
  <si>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</si>
  <si>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</si>
  <si>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</si>
  <si>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</si>
  <si>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</si>
  <si>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</si>
  <si>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</si>
  <si>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</si>
  <si>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</si>
  <si>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</si>
  <si>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</si>
  <si>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</si>
  <si>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</si>
  <si>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</si>
  <si>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</si>
  <si>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</si>
  <si>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</si>
  <si>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</si>
  <si>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</si>
  <si>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</si>
  <si>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</si>
  <si>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</si>
  <si>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</si>
  <si>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</si>
  <si>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</si>
  <si>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</si>
  <si>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</si>
  <si>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</si>
  <si>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</si>
  <si>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</si>
  <si>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</si>
  <si>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</si>
  <si>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</si>
  <si>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</si>
  <si>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</si>
  <si>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</si>
  <si>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</si>
  <si>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</si>
  <si>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</si>
  <si>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</si>
  <si>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</si>
  <si>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</si>
  <si>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</si>
  <si>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</si>
  <si>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</si>
  <si>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</si>
  <si>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</si>
  <si>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</si>
  <si>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</si>
  <si>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</si>
  <si>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</si>
  <si>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</si>
  <si>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</si>
  <si>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</si>
  <si>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</si>
  <si>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</si>
  <si>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</si>
  <si>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</si>
  <si>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</si>
  <si>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</si>
  <si>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</si>
  <si>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</si>
  <si>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</si>
  <si>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</si>
  <si>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</si>
  <si>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</si>
  <si>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</si>
  <si>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</si>
  <si>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</si>
  <si>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</si>
  <si>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</si>
  <si>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</si>
  <si>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</si>
  <si>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</si>
  <si>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</si>
  <si>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</si>
  <si>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</si>
  <si>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</si>
  <si>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</si>
  <si>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</si>
  <si>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</si>
  <si>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</si>
  <si>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</si>
  <si>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</si>
  <si>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</si>
  <si>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</si>
  <si>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</si>
  <si>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</si>
  <si>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</si>
  <si>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</si>
  <si>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</si>
  <si>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</si>
  <si>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</si>
  <si>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</si>
  <si>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</si>
  <si>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</si>
  <si>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</si>
  <si>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</si>
  <si>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</si>
  <si>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</si>
  <si>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</si>
  <si>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</si>
  <si>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</si>
  <si>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</si>
  <si>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</si>
  <si>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</si>
  <si>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</si>
  <si>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</si>
  <si>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</si>
  <si>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</si>
  <si>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</si>
  <si>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</si>
  <si>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</si>
  <si>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</si>
  <si>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</si>
  <si>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</si>
  <si>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</si>
  <si>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</si>
  <si>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</si>
  <si>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</si>
  <si>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</si>
  <si>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</si>
  <si>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</si>
  <si>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</si>
  <si>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</si>
  <si>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</si>
  <si>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</si>
  <si>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</si>
  <si>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</si>
  <si>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</si>
  <si>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</si>
  <si>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</si>
  <si>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</si>
  <si>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</si>
  <si>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</si>
  <si>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</si>
  <si>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</si>
  <si>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</si>
  <si>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</si>
  <si>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</si>
  <si>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</si>
  <si>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</si>
  <si>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</si>
  <si>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</si>
  <si>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</si>
  <si>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</si>
  <si>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</si>
  <si>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</si>
  <si>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</si>
  <si>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</si>
  <si>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</si>
  <si>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</si>
  <si>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</si>
  <si>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</si>
  <si>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</si>
  <si>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</si>
  <si>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</si>
  <si>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</si>
  <si>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</si>
  <si>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</si>
  <si>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</si>
  <si>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</si>
  <si>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</si>
  <si>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</si>
  <si>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</si>
  <si>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</si>
  <si>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</si>
  <si>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</si>
  <si>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</si>
  <si>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</si>
  <si>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</si>
  <si>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</si>
  <si>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</si>
  <si>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</si>
  <si>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</si>
  <si>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</si>
  <si>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</si>
  <si>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</si>
  <si>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</si>
  <si>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</si>
  <si>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</si>
  <si>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</si>
  <si>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</si>
  <si>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</si>
  <si>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</si>
  <si>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</si>
  <si>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</si>
  <si>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</si>
  <si>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</si>
  <si>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</si>
  <si>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</si>
  <si>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</si>
  <si>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</si>
  <si>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</si>
  <si>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</si>
  <si>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</si>
  <si>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</si>
  <si>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</si>
  <si>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</si>
  <si>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</si>
  <si>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</si>
  <si>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</si>
  <si>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</si>
  <si>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</si>
  <si>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</si>
  <si>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</si>
  <si>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</si>
  <si>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</si>
  <si>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</si>
  <si>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</si>
  <si>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</si>
  <si>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</si>
  <si>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</si>
  <si>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</si>
  <si>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</si>
  <si>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</si>
  <si>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</si>
  <si>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</si>
  <si>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</si>
  <si>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</si>
  <si>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</si>
  <si>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</si>
  <si>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</si>
  <si>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</si>
  <si>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</si>
  <si>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</si>
  <si>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</si>
  <si>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</si>
  <si>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</si>
  <si>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</si>
  <si>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</si>
  <si>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</si>
  <si>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</si>
  <si>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</si>
  <si>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</si>
  <si>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</si>
  <si>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</si>
  <si>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</si>
  <si>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</si>
  <si>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</si>
  <si>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</si>
  <si>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</si>
  <si>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</si>
  <si>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</si>
  <si>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</si>
  <si>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</si>
  <si>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</si>
  <si>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</si>
  <si>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</si>
  <si>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</si>
  <si>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</si>
  <si>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</si>
  <si>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</si>
  <si>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</si>
  <si>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</si>
  <si>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</si>
  <si>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</si>
  <si>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</si>
  <si>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</si>
  <si>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</si>
  <si>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</si>
  <si>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</si>
  <si>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</si>
  <si>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</si>
  <si>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</si>
  <si>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</si>
  <si>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</si>
  <si>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</si>
  <si>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</si>
  <si>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</si>
  <si>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</si>
  <si>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</si>
  <si>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</si>
  <si>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</si>
  <si>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</si>
  <si>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</si>
  <si>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</si>
  <si>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</si>
  <si>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</si>
  <si>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</si>
  <si>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</si>
  <si>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</si>
  <si>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</si>
  <si>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</si>
  <si>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</si>
  <si>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</si>
  <si>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</si>
  <si>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</si>
  <si>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</si>
  <si>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</si>
  <si>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</si>
  <si>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</si>
  <si>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</si>
  <si>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</si>
  <si>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</si>
  <si>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</si>
  <si>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</si>
  <si>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</si>
  <si>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</si>
  <si>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</si>
  <si>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</si>
  <si>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</si>
  <si>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</si>
  <si>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</si>
  <si>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</si>
  <si>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</si>
  <si>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</si>
  <si>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</si>
  <si>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</si>
  <si>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</si>
  <si>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</si>
  <si>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</si>
  <si>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</si>
  <si>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</si>
  <si>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</si>
  <si>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</si>
  <si>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</si>
  <si>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</si>
  <si>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</si>
  <si>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</si>
  <si>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</si>
  <si>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</si>
  <si>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</si>
  <si>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</si>
  <si>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</si>
  <si>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</si>
  <si>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</si>
  <si>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</si>
  <si>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</si>
  <si>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</si>
  <si>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</si>
  <si>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</si>
  <si>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</si>
  <si>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</si>
  <si>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</si>
  <si>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</si>
  <si>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</si>
  <si>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</si>
  <si>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</si>
  <si>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</si>
  <si>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</si>
  <si>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</si>
  <si>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</si>
  <si>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</si>
  <si>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</si>
  <si>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</si>
  <si>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</si>
  <si>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</si>
  <si>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</si>
  <si>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</si>
  <si>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</si>
  <si>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</si>
  <si>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</si>
  <si>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</si>
  <si>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</si>
  <si>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</si>
  <si>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</si>
  <si>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</si>
  <si>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</si>
  <si>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</si>
  <si>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</si>
  <si>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</si>
  <si>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</si>
  <si>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</si>
  <si>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</si>
  <si>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</si>
  <si>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</si>
  <si>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</si>
  <si>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</si>
  <si>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</si>
  <si>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</si>
  <si>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</si>
  <si>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</si>
  <si>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</si>
  <si>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</si>
  <si>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</si>
  <si>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</si>
  <si>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</si>
  <si>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</si>
  <si>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</si>
  <si>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</si>
  <si>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</si>
  <si>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</si>
  <si>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</si>
  <si>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</si>
  <si>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</si>
  <si>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</si>
  <si>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</si>
  <si>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</si>
  <si>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</si>
  <si>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</si>
  <si>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</si>
  <si>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</si>
  <si>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</si>
  <si>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</si>
  <si>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</si>
  <si>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</si>
  <si>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</si>
  <si>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</si>
  <si>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</si>
  <si>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</si>
  <si>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</si>
  <si>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</si>
  <si>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</si>
  <si>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</si>
  <si>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</si>
  <si>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</si>
  <si>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</si>
  <si>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</si>
  <si>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</si>
  <si>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</si>
  <si>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</si>
  <si>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</si>
  <si>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</si>
  <si>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</si>
  <si>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</si>
  <si>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</si>
  <si>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</si>
  <si>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</si>
  <si>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</si>
  <si>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</si>
  <si>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</si>
  <si>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</si>
  <si>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</si>
  <si>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</si>
  <si>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</si>
  <si>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</si>
  <si>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</si>
  <si>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</si>
  <si>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</si>
  <si>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</si>
  <si>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</si>
  <si>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</si>
  <si>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</si>
  <si>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</si>
  <si>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</si>
  <si>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</si>
  <si>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</si>
  <si>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</si>
  <si>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</si>
  <si>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</si>
  <si>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</si>
  <si>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</si>
  <si>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</si>
  <si>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</si>
  <si>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</si>
  <si>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</si>
  <si>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</si>
  <si>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</si>
  <si>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</si>
  <si>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</si>
  <si>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</si>
  <si>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</si>
  <si>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</si>
  <si>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</si>
  <si>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</si>
  <si>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</si>
  <si>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</si>
  <si>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</si>
  <si>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</si>
  <si>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</si>
  <si>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</si>
  <si>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</si>
  <si>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</si>
  <si>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</si>
  <si>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</si>
  <si>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</si>
  <si>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</si>
  <si>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</si>
  <si>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</si>
  <si>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</si>
  <si>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</si>
  <si>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</si>
  <si>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</si>
  <si>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</si>
  <si>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</si>
  <si>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</si>
  <si>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</si>
  <si>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</si>
  <si>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</si>
  <si>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</si>
  <si>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</si>
  <si>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</si>
  <si>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</si>
  <si>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</si>
  <si>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</si>
  <si>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</si>
  <si>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</si>
  <si>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</si>
  <si>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</si>
  <si>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</si>
  <si>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</si>
  <si>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</si>
  <si>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</si>
  <si>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</si>
  <si>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</si>
  <si>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</si>
  <si>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</si>
  <si>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</si>
  <si>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</si>
  <si>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</si>
  <si>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</si>
  <si>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</si>
  <si>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</si>
  <si>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</si>
  <si>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</si>
  <si>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</si>
  <si>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</si>
  <si>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</si>
  <si>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</si>
  <si>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</si>
  <si>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</si>
  <si>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</si>
  <si>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</si>
  <si>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</si>
  <si>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</si>
  <si>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</si>
  <si>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</si>
  <si>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</si>
  <si>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</si>
  <si>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</si>
  <si>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</si>
  <si>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</si>
  <si>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</si>
  <si>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</si>
  <si>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</si>
  <si>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</si>
  <si>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</si>
  <si>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</si>
  <si>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</si>
  <si>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</si>
  <si>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</si>
  <si>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</si>
  <si>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</si>
  <si>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</si>
  <si>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</si>
  <si>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</si>
  <si>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</si>
  <si>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</si>
  <si>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</si>
  <si>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</si>
  <si>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</si>
  <si>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</si>
  <si>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</si>
  <si>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</si>
  <si>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</si>
  <si>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</si>
  <si>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</si>
  <si>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</si>
  <si>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</si>
  <si>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</si>
  <si>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</si>
  <si>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</si>
  <si>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</si>
  <si>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</si>
  <si>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</si>
  <si>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</si>
  <si>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</si>
  <si>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</si>
  <si>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</si>
  <si>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</si>
  <si>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</si>
  <si>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</si>
  <si>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</si>
  <si>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</si>
  <si>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</si>
  <si>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</si>
  <si>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</si>
  <si>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</si>
  <si>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</si>
  <si>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</si>
  <si>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</si>
  <si>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</si>
  <si>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</si>
  <si>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</si>
  <si>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</si>
  <si>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</si>
  <si>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</si>
  <si>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</si>
  <si>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</si>
  <si>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</si>
  <si>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</si>
  <si>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</si>
  <si>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</si>
  <si>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</si>
  <si>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</si>
  <si>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</si>
  <si>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</si>
  <si>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</si>
  <si>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</si>
  <si>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</si>
  <si>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</si>
  <si>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</si>
  <si>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</si>
  <si>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</si>
  <si>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</si>
  <si>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</si>
  <si>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</si>
  <si>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</si>
  <si>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</si>
  <si>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</si>
  <si>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</si>
  <si>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</si>
  <si>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</si>
  <si>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</si>
  <si>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</si>
  <si>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</si>
  <si>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</si>
  <si>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</si>
  <si>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</si>
  <si>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</si>
  <si>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освоения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</si>
  <si>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</si>
  <si>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</si>
  <si>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</si>
  <si>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</si>
  <si>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</si>
  <si>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</si>
  <si>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</si>
  <si>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</si>
  <si>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</si>
  <si>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</si>
  <si>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</si>
  <si>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</si>
  <si>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</si>
  <si>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</si>
  <si>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</si>
  <si>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</si>
  <si>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</si>
  <si>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</si>
  <si>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</si>
  <si>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</si>
  <si>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</si>
  <si>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</si>
  <si>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</si>
  <si>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</si>
  <si>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</si>
  <si>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</si>
  <si>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</si>
  <si>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</si>
  <si>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</si>
  <si>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</si>
  <si>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</si>
  <si>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</si>
  <si>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</si>
  <si>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</si>
  <si>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</si>
  <si>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</si>
  <si>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</si>
  <si>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</si>
  <si>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</si>
  <si>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</si>
  <si>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</si>
  <si>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</si>
  <si>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</si>
  <si>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</si>
  <si>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</si>
  <si>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</si>
  <si>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</si>
  <si>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</si>
  <si>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</si>
  <si>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</si>
  <si>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</si>
  <si>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</si>
  <si>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</si>
  <si>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</si>
  <si>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</si>
  <si>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</si>
  <si>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</si>
  <si>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</si>
  <si>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</si>
  <si>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</si>
  <si>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</si>
  <si>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</si>
  <si>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</si>
  <si>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</si>
  <si>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</si>
  <si>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</si>
  <si>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</si>
  <si>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</si>
  <si>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</si>
  <si>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</si>
  <si>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</si>
  <si>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</si>
  <si>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</si>
  <si>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</si>
  <si>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</si>
  <si>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</si>
  <si>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</si>
  <si>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</si>
  <si>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</si>
  <si>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</si>
  <si>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</si>
  <si>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</si>
  <si>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</si>
  <si>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</si>
  <si>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</si>
  <si>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</si>
  <si>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</si>
  <si>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</si>
  <si>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</si>
  <si>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</si>
  <si>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</si>
  <si>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</si>
  <si>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</si>
  <si>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</si>
  <si>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</si>
  <si>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</si>
  <si>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0</t>
  </si>
  <si>
    <t>I_ ТП 20.1.1.1.1</t>
  </si>
  <si>
    <t>I_ ТП 20.1.1.1.2.</t>
  </si>
  <si>
    <t>I_ТП 20.1.1.1.3</t>
  </si>
  <si>
    <t>1.2.1.2.1</t>
  </si>
  <si>
    <t>ГУП "РЭС"РБ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</si>
  <si>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</si>
  <si>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</si>
  <si>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</si>
  <si>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</si>
  <si>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</si>
  <si>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</si>
  <si>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</si>
  <si>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</si>
  <si>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</si>
  <si>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</si>
  <si>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</si>
  <si>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</si>
  <si>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</si>
  <si>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</si>
  <si>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</si>
  <si>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</si>
  <si>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</si>
  <si>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</si>
  <si>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</si>
  <si>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</si>
  <si>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</si>
  <si>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</si>
  <si>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</si>
  <si>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</si>
  <si>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</si>
  <si>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</si>
  <si>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</si>
  <si>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</si>
  <si>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</si>
  <si>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</si>
  <si>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</si>
  <si>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</si>
  <si>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</si>
  <si>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</si>
  <si>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</si>
  <si>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</si>
  <si>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</si>
  <si>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</si>
  <si>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</si>
  <si>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</si>
  <si>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</si>
  <si>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</si>
  <si>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</si>
  <si>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</si>
  <si>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</si>
  <si>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</si>
  <si>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</si>
  <si>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</si>
  <si>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</si>
  <si>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</si>
  <si>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</si>
  <si>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</si>
  <si>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</si>
  <si>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</si>
  <si>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</si>
  <si>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</si>
  <si>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</si>
  <si>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</si>
  <si>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</si>
  <si>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</si>
  <si>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</si>
  <si>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</si>
  <si>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</si>
  <si>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</si>
  <si>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</si>
  <si>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</si>
  <si>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</si>
  <si>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</si>
  <si>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</si>
  <si>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</si>
  <si>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</si>
  <si>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</si>
  <si>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</si>
  <si>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</si>
  <si>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</si>
  <si>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</si>
  <si>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</si>
  <si>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</si>
  <si>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</si>
  <si>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</si>
  <si>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</si>
  <si>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</si>
  <si>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</si>
  <si>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</si>
  <si>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</si>
  <si>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</si>
  <si>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</si>
  <si>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</si>
  <si>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</si>
  <si>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</si>
  <si>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</si>
  <si>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</si>
  <si>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</si>
  <si>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1.6.3</t>
  </si>
  <si>
    <t>1.6.4</t>
  </si>
  <si>
    <t>Омметр Виток (с комбинированным питанием) - 1 шт.</t>
  </si>
  <si>
    <t>L_БГЭС_1.6.7</t>
  </si>
  <si>
    <t>1.6.5</t>
  </si>
  <si>
    <t>ПИРы по зоне ПО СЭС на мероприятия ИП 2023год</t>
  </si>
  <si>
    <t>L_ 20220428</t>
  </si>
  <si>
    <t>1.6.6</t>
  </si>
  <si>
    <t>ПИРы по зоне ПО ЦЭС на мероприятия ИП 2023-2024 год</t>
  </si>
  <si>
    <t>L_ 2022_06_Ц_3</t>
  </si>
  <si>
    <t>н.д</t>
  </si>
  <si>
    <t xml:space="preserve">Фактический объем освоения капитальных вложений на  01.01. года 2022г. в прогнозных ценах соответствующих лет, млн. рублей 
(без НДС) </t>
  </si>
  <si>
    <t xml:space="preserve">Остаток освоения капитальных вложений 
на  01.01. года 2022г,  
млн. рублей 
(без НДС) </t>
  </si>
  <si>
    <t xml:space="preserve">Освоение капитальных вложений года 2022г., млн. рублей (без НДС) </t>
  </si>
  <si>
    <t>Установка приборов учета   410шт.</t>
  </si>
  <si>
    <t>Корректировка плана ИП.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</si>
  <si>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</si>
  <si>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</si>
  <si>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</si>
  <si>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</si>
  <si>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</si>
  <si>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</si>
  <si>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</si>
  <si>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</si>
  <si>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</si>
  <si>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</si>
  <si>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</si>
  <si>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</si>
  <si>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</si>
  <si>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</si>
  <si>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</si>
  <si>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</si>
  <si>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</si>
  <si>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</si>
  <si>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</si>
  <si>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</si>
  <si>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</si>
  <si>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</si>
  <si>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</si>
  <si>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</si>
  <si>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</si>
  <si>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</si>
  <si>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</si>
  <si>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</si>
  <si>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</si>
  <si>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</si>
  <si>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Покупка УАЗ-390995  -2шт</t>
  </si>
  <si>
    <t>L_ 20240422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</si>
  <si>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</si>
  <si>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</si>
  <si>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</si>
  <si>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</si>
  <si>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</si>
  <si>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</si>
  <si>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1.4.3</t>
  </si>
  <si>
    <t>1.4.5</t>
  </si>
  <si>
    <t>за III квартал 2022г.</t>
  </si>
  <si>
    <t>По результатам проведения закупок</t>
  </si>
  <si>
    <t>Уменьшение стоимости работ в связи с корретировкой объемов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</si>
</sst>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  <numFmt numFmtId="170" formatCode="0.0000"/>
    <numFmt numFmtId="171" formatCode="#,##0.0000"/>
  </numFmts>
  <fonts count="7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99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28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4" fontId="11" fillId="0" borderId="13" xfId="57" applyNumberFormat="1" applyBorder="1" applyAlignment="1">
      <alignment horizontal="left" vertical="center" wrapText="1"/>
    </xf>
    <xf numFmtId="164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4" fontId="11" fillId="0" borderId="10" xfId="57" applyNumberFormat="1" applyBorder="1" applyAlignment="1">
      <alignment horizontal="left" vertical="center" wrapText="1"/>
    </xf>
    <xf numFmtId="164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4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4" fontId="11" fillId="0" borderId="11" xfId="57" applyNumberFormat="1" applyBorder="1" applyAlignment="1">
      <alignment horizontal="left" vertical="center" wrapText="1"/>
    </xf>
    <xf numFmtId="164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40" fillId="24" borderId="0" xfId="37" applyFont="1" applyFill="1"/>
    <xf numFmtId="165" fontId="40" fillId="24" borderId="0" xfId="37" applyNumberFormat="1" applyFont="1" applyFill="1"/>
    <xf numFmtId="0" fontId="40" fillId="24" borderId="0" xfId="37" applyFont="1" applyFill="1" applyAlignment="1">
      <alignment horizontal="right" vertical="center"/>
    </xf>
    <xf numFmtId="0" fontId="40" fillId="24" borderId="0" xfId="37" applyFont="1" applyFill="1" applyAlignment="1">
      <alignment horizontal="right"/>
    </xf>
    <xf numFmtId="0" fontId="40" fillId="24" borderId="0" xfId="37" applyFont="1" applyFill="1" applyAlignment="1">
      <alignment horizontal="center"/>
    </xf>
    <xf numFmtId="0" fontId="40" fillId="24" borderId="0" xfId="37" applyFont="1" applyFill="1" applyAlignment="1">
      <alignment horizontal="center" wrapText="1"/>
    </xf>
    <xf numFmtId="0" fontId="40" fillId="24" borderId="0" xfId="37" applyFont="1" applyFill="1" applyAlignment="1">
      <alignment wrapText="1"/>
    </xf>
    <xf numFmtId="0" fontId="40" fillId="24" borderId="0" xfId="37" applyFont="1" applyFill="1" applyAlignment="1">
      <alignment horizontal="center"/>
    </xf>
    <xf numFmtId="165" fontId="40" fillId="24" borderId="0" xfId="37" applyNumberFormat="1" applyFont="1" applyFill="1" applyAlignment="1">
      <alignment horizontal="center"/>
    </xf>
    <xf numFmtId="0" fontId="40" fillId="24" borderId="0" xfId="55" applyFont="1" applyFill="1" applyAlignment="1">
      <alignment horizontal="center" vertical="center"/>
    </xf>
    <xf numFmtId="0" fontId="40" fillId="24" borderId="0" xfId="55" applyFont="1" applyFill="1" applyAlignment="1">
      <alignment vertical="center"/>
    </xf>
    <xf numFmtId="0" fontId="40" fillId="24" borderId="0" xfId="55" applyFont="1" applyFill="1" applyAlignment="1">
      <alignment horizontal="center" vertical="center"/>
    </xf>
    <xf numFmtId="165" fontId="40" fillId="24" borderId="0" xfId="55" applyNumberFormat="1" applyFont="1" applyFill="1" applyAlignment="1">
      <alignment horizontal="center" vertical="center"/>
    </xf>
    <xf numFmtId="0" fontId="40" fillId="24" borderId="0" xfId="0" applyFont="1" applyFill="1" applyAlignment="1">
      <alignment horizontal="center"/>
    </xf>
    <xf numFmtId="0" fontId="40" fillId="24" borderId="0" xfId="0" applyFont="1" applyFill="1"/>
    <xf numFmtId="0" fontId="63" fillId="24" borderId="0" xfId="55" applyFont="1" applyFill="1" applyAlignment="1">
      <alignment vertical="center"/>
    </xf>
    <xf numFmtId="0" fontId="40" fillId="24" borderId="21" xfId="37" applyFont="1" applyFill="1" applyBorder="1" applyAlignment="1">
      <alignment horizontal="center"/>
    </xf>
    <xf numFmtId="0" fontId="40" fillId="24" borderId="11" xfId="37" applyFont="1" applyFill="1" applyBorder="1" applyAlignment="1">
      <alignment horizontal="center" vertical="center" wrapText="1"/>
    </xf>
    <xf numFmtId="0" fontId="40" fillId="24" borderId="10" xfId="37" applyFont="1" applyFill="1" applyBorder="1" applyAlignment="1">
      <alignment horizontal="center" vertical="center" wrapText="1"/>
    </xf>
    <xf numFmtId="165" fontId="40" fillId="24" borderId="11" xfId="37" applyNumberFormat="1" applyFont="1" applyFill="1" applyBorder="1" applyAlignment="1">
      <alignment horizontal="center" vertical="center" wrapText="1"/>
    </xf>
    <xf numFmtId="0" fontId="40" fillId="24" borderId="12" xfId="37" applyFont="1" applyFill="1" applyBorder="1" applyAlignment="1">
      <alignment horizontal="center" vertical="center" wrapText="1"/>
    </xf>
    <xf numFmtId="0" fontId="40" fillId="24" borderId="24" xfId="37" applyFont="1" applyFill="1" applyBorder="1" applyAlignment="1">
      <alignment horizontal="center" vertical="center" wrapText="1"/>
    </xf>
    <xf numFmtId="0" fontId="40" fillId="24" borderId="18" xfId="37" applyFont="1" applyFill="1" applyBorder="1" applyAlignment="1">
      <alignment horizontal="center" vertical="center" wrapText="1"/>
    </xf>
    <xf numFmtId="0" fontId="40" fillId="24" borderId="16" xfId="37" applyFont="1" applyFill="1" applyBorder="1" applyAlignment="1">
      <alignment horizontal="center" vertical="center" wrapText="1"/>
    </xf>
    <xf numFmtId="0" fontId="40" fillId="24" borderId="20" xfId="37" applyFont="1" applyFill="1" applyBorder="1" applyAlignment="1">
      <alignment horizontal="center" vertical="center" wrapText="1"/>
    </xf>
    <xf numFmtId="0" fontId="40" fillId="24" borderId="17" xfId="37" applyFont="1" applyFill="1" applyBorder="1" applyAlignment="1">
      <alignment horizontal="center" vertical="center" wrapText="1"/>
    </xf>
    <xf numFmtId="165" fontId="40" fillId="24" borderId="17" xfId="37" applyNumberFormat="1" applyFont="1" applyFill="1" applyBorder="1" applyAlignment="1">
      <alignment horizontal="center" vertical="center" wrapText="1"/>
    </xf>
    <xf numFmtId="0" fontId="40" fillId="24" borderId="10" xfId="37" applyFont="1" applyFill="1" applyBorder="1" applyAlignment="1">
      <alignment horizontal="center" vertical="center" textRotation="90" wrapText="1"/>
    </xf>
    <xf numFmtId="0" fontId="40" fillId="24" borderId="22" xfId="37" applyFont="1" applyFill="1" applyBorder="1" applyAlignment="1">
      <alignment horizontal="center" vertical="center" wrapText="1"/>
    </xf>
    <xf numFmtId="0" fontId="40" fillId="24" borderId="23" xfId="37" applyFont="1" applyFill="1" applyBorder="1" applyAlignment="1">
      <alignment horizontal="center" vertical="center" wrapText="1"/>
    </xf>
    <xf numFmtId="0" fontId="40" fillId="24" borderId="14" xfId="37" applyFont="1" applyFill="1" applyBorder="1" applyAlignment="1">
      <alignment horizontal="center" vertical="center" wrapText="1"/>
    </xf>
    <xf numFmtId="0" fontId="40" fillId="24" borderId="19" xfId="37" applyFont="1" applyFill="1" applyBorder="1" applyAlignment="1">
      <alignment horizontal="center" vertical="center" wrapText="1"/>
    </xf>
    <xf numFmtId="0" fontId="40" fillId="24" borderId="13" xfId="37" applyFont="1" applyFill="1" applyBorder="1" applyAlignment="1">
      <alignment horizontal="center" vertical="center" wrapText="1"/>
    </xf>
    <xf numFmtId="165" fontId="40" fillId="24" borderId="13" xfId="37" applyNumberFormat="1" applyFont="1" applyFill="1" applyBorder="1" applyAlignment="1">
      <alignment horizontal="center" vertical="center" wrapText="1"/>
    </xf>
    <xf numFmtId="0" fontId="40" fillId="24" borderId="10" xfId="37" applyFont="1" applyFill="1" applyBorder="1" applyAlignment="1">
      <alignment horizontal="center" vertical="center" wrapText="1"/>
    </xf>
    <xf numFmtId="165" fontId="40" fillId="24" borderId="10" xfId="37" applyNumberFormat="1" applyFont="1" applyFill="1" applyBorder="1" applyAlignment="1">
      <alignment horizontal="center" vertical="center" wrapText="1"/>
    </xf>
    <xf numFmtId="0" fontId="40" fillId="24" borderId="12" xfId="37" applyFont="1" applyFill="1" applyBorder="1" applyAlignment="1">
      <alignment horizontal="center" vertical="center" wrapText="1"/>
    </xf>
    <xf numFmtId="0" fontId="40" fillId="24" borderId="16" xfId="37" applyFont="1" applyFill="1" applyBorder="1" applyAlignment="1">
      <alignment horizontal="center" vertical="center" wrapText="1"/>
    </xf>
    <xf numFmtId="1" fontId="40" fillId="24" borderId="10" xfId="37" applyNumberFormat="1" applyFont="1" applyFill="1" applyBorder="1" applyAlignment="1">
      <alignment horizontal="center" vertical="center" wrapText="1"/>
    </xf>
    <xf numFmtId="49" fontId="65" fillId="24" borderId="10" xfId="55" applyNumberFormat="1" applyFont="1" applyFill="1" applyBorder="1" applyAlignment="1">
      <alignment horizontal="center" vertical="center"/>
    </xf>
    <xf numFmtId="49" fontId="65" fillId="24" borderId="10" xfId="37" applyNumberFormat="1" applyFont="1" applyFill="1" applyBorder="1" applyAlignment="1">
      <alignment horizontal="center" vertical="center" wrapText="1"/>
    </xf>
    <xf numFmtId="168" fontId="68" fillId="24" borderId="10" xfId="37" applyNumberFormat="1" applyFont="1" applyFill="1" applyBorder="1" applyAlignment="1">
      <alignment horizontal="center" vertical="center"/>
    </xf>
    <xf numFmtId="165" fontId="68" fillId="24" borderId="10" xfId="37" applyNumberFormat="1" applyFont="1" applyFill="1" applyBorder="1" applyAlignment="1">
      <alignment horizontal="center" vertical="center" wrapText="1"/>
    </xf>
    <xf numFmtId="168" fontId="40" fillId="24" borderId="10" xfId="37" applyNumberFormat="1" applyFont="1" applyFill="1" applyBorder="1" applyAlignment="1">
      <alignment horizontal="center" vertical="center" wrapText="1"/>
    </xf>
    <xf numFmtId="4" fontId="68" fillId="24" borderId="10" xfId="37" applyNumberFormat="1" applyFont="1" applyFill="1" applyBorder="1" applyAlignment="1">
      <alignment horizontal="center" vertical="center"/>
    </xf>
    <xf numFmtId="171" fontId="68" fillId="24" borderId="10" xfId="37" applyNumberFormat="1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horizontal="center" vertical="center" wrapText="1"/>
    </xf>
    <xf numFmtId="169" fontId="68" fillId="24" borderId="10" xfId="37" applyNumberFormat="1" applyFont="1" applyFill="1" applyBorder="1" applyAlignment="1">
      <alignment horizontal="center" vertical="center" wrapText="1"/>
    </xf>
    <xf numFmtId="4" fontId="68" fillId="24" borderId="48" xfId="37" applyNumberFormat="1" applyFont="1" applyFill="1" applyBorder="1" applyAlignment="1">
      <alignment horizontal="center" vertical="center"/>
    </xf>
    <xf numFmtId="4" fontId="40" fillId="24" borderId="48" xfId="37" applyNumberFormat="1" applyFont="1" applyFill="1" applyBorder="1" applyAlignment="1">
      <alignment horizontal="center" vertical="center"/>
    </xf>
    <xf numFmtId="168" fontId="68" fillId="24" borderId="10" xfId="37" applyNumberFormat="1" applyFont="1" applyFill="1" applyBorder="1" applyAlignment="1">
      <alignment horizontal="center" vertical="center" wrapText="1"/>
    </xf>
    <xf numFmtId="4" fontId="68" fillId="24" borderId="10" xfId="37" applyNumberFormat="1" applyFont="1" applyFill="1" applyBorder="1" applyAlignment="1">
      <alignment horizontal="center" vertical="center" wrapText="1"/>
    </xf>
    <xf numFmtId="49" fontId="65" fillId="24" borderId="51" xfId="37" applyNumberFormat="1" applyFont="1" applyFill="1" applyBorder="1" applyAlignment="1">
      <alignment horizontal="center" vertical="center" wrapText="1"/>
    </xf>
    <xf numFmtId="49" fontId="66" fillId="24" borderId="49" xfId="55" applyNumberFormat="1" applyFont="1" applyFill="1" applyBorder="1" applyAlignment="1">
      <alignment horizontal="center" vertical="center"/>
    </xf>
    <xf numFmtId="49" fontId="67" fillId="24" borderId="50" xfId="55" applyNumberFormat="1" applyFont="1" applyFill="1" applyBorder="1" applyAlignment="1">
      <alignment horizontal="center" vertical="center" wrapText="1"/>
    </xf>
    <xf numFmtId="49" fontId="67" fillId="24" borderId="10" xfId="55" applyNumberFormat="1" applyFont="1" applyFill="1" applyBorder="1" applyAlignment="1">
      <alignment horizontal="center" vertical="center"/>
    </xf>
    <xf numFmtId="168" fontId="65" fillId="24" borderId="10" xfId="0" applyNumberFormat="1" applyFont="1" applyFill="1" applyBorder="1" applyAlignment="1">
      <alignment horizontal="center" vertical="center"/>
    </xf>
    <xf numFmtId="165" fontId="68" fillId="24" borderId="10" xfId="0" applyNumberFormat="1" applyFont="1" applyFill="1" applyBorder="1" applyAlignment="1">
      <alignment horizontal="center" vertical="center"/>
    </xf>
    <xf numFmtId="4" fontId="65" fillId="24" borderId="10" xfId="37" applyNumberFormat="1" applyFont="1" applyFill="1" applyBorder="1" applyAlignment="1">
      <alignment horizontal="center" vertical="center"/>
    </xf>
    <xf numFmtId="165" fontId="65" fillId="24" borderId="10" xfId="0" applyNumberFormat="1" applyFont="1" applyFill="1" applyBorder="1" applyAlignment="1">
      <alignment horizontal="center" vertical="center"/>
    </xf>
    <xf numFmtId="4" fontId="66" fillId="24" borderId="10" xfId="37" applyNumberFormat="1" applyFont="1" applyFill="1" applyBorder="1" applyAlignment="1">
      <alignment horizontal="center" vertical="center"/>
    </xf>
    <xf numFmtId="49" fontId="66" fillId="24" borderId="10" xfId="55" applyNumberFormat="1" applyFont="1" applyFill="1" applyBorder="1" applyAlignment="1">
      <alignment horizontal="center" vertical="center"/>
    </xf>
    <xf numFmtId="49" fontId="67" fillId="24" borderId="21" xfId="55" applyNumberFormat="1" applyFont="1" applyFill="1" applyBorder="1" applyAlignment="1">
      <alignment horizontal="center" vertical="center" wrapText="1"/>
    </xf>
    <xf numFmtId="49" fontId="67" fillId="24" borderId="50" xfId="55" applyNumberFormat="1" applyFont="1" applyFill="1" applyBorder="1" applyAlignment="1">
      <alignment horizontal="center" vertical="center"/>
    </xf>
    <xf numFmtId="168" fontId="65" fillId="24" borderId="50" xfId="0" applyNumberFormat="1" applyFont="1" applyFill="1" applyBorder="1" applyAlignment="1">
      <alignment horizontal="center" vertical="center"/>
    </xf>
    <xf numFmtId="165" fontId="68" fillId="24" borderId="50" xfId="37" applyNumberFormat="1" applyFont="1" applyFill="1" applyBorder="1" applyAlignment="1">
      <alignment horizontal="center" vertical="center" wrapText="1"/>
    </xf>
    <xf numFmtId="165" fontId="68" fillId="24" borderId="50" xfId="0" applyNumberFormat="1" applyFont="1" applyFill="1" applyBorder="1" applyAlignment="1">
      <alignment horizontal="center" vertical="center"/>
    </xf>
    <xf numFmtId="4" fontId="65" fillId="24" borderId="50" xfId="37" applyNumberFormat="1" applyFont="1" applyFill="1" applyBorder="1" applyAlignment="1">
      <alignment horizontal="center" vertical="center"/>
    </xf>
    <xf numFmtId="165" fontId="65" fillId="24" borderId="50" xfId="0" applyNumberFormat="1" applyFont="1" applyFill="1" applyBorder="1" applyAlignment="1">
      <alignment horizontal="center" vertical="center"/>
    </xf>
    <xf numFmtId="0" fontId="68" fillId="24" borderId="50" xfId="37" applyFont="1" applyFill="1" applyBorder="1" applyAlignment="1">
      <alignment horizontal="center" vertical="center" wrapText="1"/>
    </xf>
    <xf numFmtId="4" fontId="67" fillId="24" borderId="49" xfId="55" applyNumberFormat="1" applyFont="1" applyFill="1" applyBorder="1" applyAlignment="1">
      <alignment horizontal="center" vertical="center" wrapText="1"/>
    </xf>
    <xf numFmtId="168" fontId="66" fillId="24" borderId="10" xfId="0" applyNumberFormat="1" applyFont="1" applyFill="1" applyBorder="1" applyAlignment="1">
      <alignment horizontal="center" vertical="center"/>
    </xf>
    <xf numFmtId="165" fontId="40" fillId="24" borderId="10" xfId="0" applyNumberFormat="1" applyFont="1" applyFill="1" applyBorder="1" applyAlignment="1">
      <alignment horizontal="center" vertical="center"/>
    </xf>
    <xf numFmtId="49" fontId="67" fillId="24" borderId="49" xfId="37" applyNumberFormat="1" applyFont="1" applyFill="1" applyBorder="1" applyAlignment="1">
      <alignment horizontal="center" vertical="center" wrapText="1"/>
    </xf>
    <xf numFmtId="168" fontId="66" fillId="24" borderId="10" xfId="37" applyNumberFormat="1" applyFont="1" applyFill="1" applyBorder="1" applyAlignment="1">
      <alignment horizontal="center" vertical="center" wrapText="1"/>
    </xf>
    <xf numFmtId="168" fontId="66" fillId="24" borderId="50" xfId="37" applyNumberFormat="1" applyFont="1" applyFill="1" applyBorder="1" applyAlignment="1">
      <alignment horizontal="center" vertical="center"/>
    </xf>
    <xf numFmtId="168" fontId="66" fillId="24" borderId="10" xfId="37" applyNumberFormat="1" applyFont="1" applyFill="1" applyBorder="1" applyAlignment="1">
      <alignment horizontal="center" vertical="center"/>
    </xf>
    <xf numFmtId="49" fontId="65" fillId="24" borderId="10" xfId="804" applyNumberFormat="1" applyFont="1" applyFill="1" applyBorder="1" applyAlignment="1">
      <alignment horizontal="center" vertical="center" wrapText="1"/>
    </xf>
    <xf numFmtId="168" fontId="65" fillId="24" borderId="10" xfId="37" applyNumberFormat="1" applyFont="1" applyFill="1" applyBorder="1" applyAlignment="1">
      <alignment horizontal="center" vertical="center"/>
    </xf>
    <xf numFmtId="0" fontId="68" fillId="24" borderId="0" xfId="37" applyFont="1" applyFill="1"/>
    <xf numFmtId="49" fontId="66" fillId="24" borderId="10" xfId="804" applyNumberFormat="1" applyFont="1" applyFill="1" applyBorder="1" applyAlignment="1">
      <alignment horizontal="center" vertical="center" wrapText="1"/>
    </xf>
    <xf numFmtId="49" fontId="67" fillId="24" borderId="49" xfId="55" applyNumberFormat="1" applyFont="1" applyFill="1" applyBorder="1" applyAlignment="1">
      <alignment horizontal="center" vertical="center" wrapText="1"/>
    </xf>
    <xf numFmtId="2" fontId="66" fillId="24" borderId="10" xfId="37" applyNumberFormat="1" applyFont="1" applyFill="1" applyBorder="1" applyAlignment="1">
      <alignment horizontal="center" vertical="center"/>
    </xf>
    <xf numFmtId="165" fontId="66" fillId="24" borderId="10" xfId="37" applyNumberFormat="1" applyFont="1" applyFill="1" applyBorder="1" applyAlignment="1">
      <alignment horizontal="center" vertical="center"/>
    </xf>
    <xf numFmtId="170" fontId="68" fillId="24" borderId="10" xfId="0" applyNumberFormat="1" applyFont="1" applyFill="1" applyBorder="1" applyAlignment="1">
      <alignment horizontal="center" vertical="center"/>
    </xf>
    <xf numFmtId="165" fontId="66" fillId="24" borderId="10" xfId="0" applyNumberFormat="1" applyFont="1" applyFill="1" applyBorder="1" applyAlignment="1">
      <alignment horizontal="center" vertical="center"/>
    </xf>
    <xf numFmtId="49" fontId="69" fillId="24" borderId="10" xfId="55" applyNumberFormat="1" applyFont="1" applyFill="1" applyBorder="1" applyAlignment="1">
      <alignment horizontal="center" vertical="center"/>
    </xf>
    <xf numFmtId="49" fontId="69" fillId="24" borderId="49" xfId="37" applyNumberFormat="1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 vertical="center"/>
    </xf>
    <xf numFmtId="0" fontId="66" fillId="24" borderId="10" xfId="37" applyFont="1" applyFill="1" applyBorder="1" applyAlignment="1">
      <alignment horizontal="center" vertical="center"/>
    </xf>
    <xf numFmtId="168" fontId="65" fillId="24" borderId="10" xfId="37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vertical="center"/>
    </xf>
    <xf numFmtId="168" fontId="68" fillId="24" borderId="10" xfId="0" applyNumberFormat="1" applyFont="1" applyFill="1" applyBorder="1" applyAlignment="1">
      <alignment horizontal="center" vertical="center"/>
    </xf>
    <xf numFmtId="0" fontId="68" fillId="24" borderId="10" xfId="37" applyFont="1" applyFill="1" applyBorder="1"/>
    <xf numFmtId="0" fontId="66" fillId="24" borderId="10" xfId="37" applyFont="1" applyFill="1" applyBorder="1" applyAlignment="1">
      <alignment horizontal="left" vertical="center"/>
    </xf>
    <xf numFmtId="2" fontId="65" fillId="24" borderId="10" xfId="37" applyNumberFormat="1" applyFont="1" applyFill="1" applyBorder="1" applyAlignment="1">
      <alignment horizontal="center" vertical="center"/>
    </xf>
    <xf numFmtId="2" fontId="65" fillId="24" borderId="10" xfId="0" applyNumberFormat="1" applyFont="1" applyFill="1" applyBorder="1" applyAlignment="1">
      <alignment horizontal="center" vertical="center"/>
    </xf>
    <xf numFmtId="0" fontId="40" fillId="24" borderId="10" xfId="37" applyFont="1" applyFill="1" applyBorder="1"/>
    <xf numFmtId="0" fontId="68" fillId="24" borderId="0" xfId="37" applyFont="1" applyFill="1" applyAlignment="1">
      <alignment horizontal="center" vertical="center"/>
    </xf>
    <xf numFmtId="0" fontId="66" fillId="24" borderId="50" xfId="37" applyFont="1" applyFill="1" applyBorder="1" applyAlignment="1">
      <alignment horizontal="left" vertical="center"/>
    </xf>
    <xf numFmtId="0" fontId="66" fillId="24" borderId="50" xfId="37" applyFont="1" applyFill="1" applyBorder="1" applyAlignment="1">
      <alignment horizontal="center" vertical="center"/>
    </xf>
    <xf numFmtId="165" fontId="40" fillId="24" borderId="50" xfId="37" applyNumberFormat="1" applyFont="1" applyFill="1" applyBorder="1" applyAlignment="1">
      <alignment horizontal="center" vertical="center" wrapText="1"/>
    </xf>
    <xf numFmtId="168" fontId="40" fillId="24" borderId="50" xfId="37" applyNumberFormat="1" applyFont="1" applyFill="1" applyBorder="1" applyAlignment="1">
      <alignment horizontal="center" vertical="center" wrapText="1"/>
    </xf>
    <xf numFmtId="2" fontId="65" fillId="24" borderId="50" xfId="37" applyNumberFormat="1" applyFont="1" applyFill="1" applyBorder="1" applyAlignment="1">
      <alignment horizontal="center" vertical="center"/>
    </xf>
    <xf numFmtId="0" fontId="68" fillId="24" borderId="50" xfId="37" applyFont="1" applyFill="1" applyBorder="1" applyAlignment="1">
      <alignment horizontal="center" vertical="center"/>
    </xf>
    <xf numFmtId="169" fontId="65" fillId="24" borderId="10" xfId="0" applyNumberFormat="1" applyFont="1" applyFill="1" applyBorder="1" applyAlignment="1">
      <alignment horizontal="center" vertical="center"/>
    </xf>
    <xf numFmtId="165" fontId="66" fillId="24" borderId="50" xfId="37" applyNumberFormat="1" applyFont="1" applyFill="1" applyBorder="1" applyAlignment="1">
      <alignment horizontal="center" vertical="center"/>
    </xf>
    <xf numFmtId="2" fontId="68" fillId="24" borderId="10" xfId="37" applyNumberFormat="1" applyFont="1" applyFill="1" applyBorder="1" applyAlignment="1">
      <alignment horizontal="center" vertical="center"/>
    </xf>
    <xf numFmtId="165" fontId="68" fillId="24" borderId="10" xfId="37" applyNumberFormat="1" applyFont="1" applyFill="1" applyBorder="1" applyAlignment="1">
      <alignment horizontal="center" vertical="center"/>
    </xf>
    <xf numFmtId="0" fontId="40" fillId="24" borderId="50" xfId="37" applyFont="1" applyFill="1" applyBorder="1"/>
    <xf numFmtId="165" fontId="66" fillId="24" borderId="50" xfId="37" applyNumberFormat="1" applyFont="1" applyFill="1" applyBorder="1" applyAlignment="1">
      <alignment horizontal="center"/>
    </xf>
  </cellXfs>
  <cellStyles count="1499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1328"/>
    <cellStyle name="Обычный 12" xfId="625"/>
    <cellStyle name="Обычный 12 2" xfId="48"/>
    <cellStyle name="Обычный 12 3" xfId="1326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983"/>
    <cellStyle name="Обычный 6 11" xfId="452"/>
    <cellStyle name="Обычный 6 11 2" xfId="1154"/>
    <cellStyle name="Обычный 6 12" xfId="634"/>
    <cellStyle name="Обычный 6 12 2" xfId="1329"/>
    <cellStyle name="Обычный 6 13" xfId="805"/>
    <cellStyle name="Обычный 6 2" xfId="53"/>
    <cellStyle name="Обычный 6 2 10" xfId="111"/>
    <cellStyle name="Обычный 6 2 10 2" xfId="815"/>
    <cellStyle name="Обычный 6 2 11" xfId="284"/>
    <cellStyle name="Обычный 6 2 11 2" xfId="986"/>
    <cellStyle name="Обычный 6 2 12" xfId="455"/>
    <cellStyle name="Обычный 6 2 12 2" xfId="1157"/>
    <cellStyle name="Обычный 6 2 13" xfId="635"/>
    <cellStyle name="Обычный 6 2 13 2" xfId="1330"/>
    <cellStyle name="Обычный 6 2 14" xfId="808"/>
    <cellStyle name="Обычный 6 2 2" xfId="54"/>
    <cellStyle name="Обычный 6 2 2 10" xfId="285"/>
    <cellStyle name="Обычный 6 2 2 10 2" xfId="987"/>
    <cellStyle name="Обычный 6 2 2 11" xfId="456"/>
    <cellStyle name="Обычный 6 2 2 11 2" xfId="1158"/>
    <cellStyle name="Обычный 6 2 2 12" xfId="636"/>
    <cellStyle name="Обычный 6 2 2 12 2" xfId="1331"/>
    <cellStyle name="Обычный 6 2 2 13" xfId="809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14"/>
    <cellStyle name="Обычный 6 2 2 2 2 2 2 3" xfId="483"/>
    <cellStyle name="Обычный 6 2 2 2 2 2 2 3 2" xfId="1185"/>
    <cellStyle name="Обычный 6 2 2 2 2 2 2 4" xfId="640"/>
    <cellStyle name="Обычный 6 2 2 2 2 2 2 4 2" xfId="1335"/>
    <cellStyle name="Обычный 6 2 2 2 2 2 2 5" xfId="843"/>
    <cellStyle name="Обычный 6 2 2 2 2 2 3" xfId="141"/>
    <cellStyle name="Обычный 6 2 2 2 2 2 3 2" xfId="313"/>
    <cellStyle name="Обычный 6 2 2 2 2 2 3 2 2" xfId="1015"/>
    <cellStyle name="Обычный 6 2 2 2 2 2 3 3" xfId="484"/>
    <cellStyle name="Обычный 6 2 2 2 2 2 3 3 2" xfId="1186"/>
    <cellStyle name="Обычный 6 2 2 2 2 2 3 4" xfId="641"/>
    <cellStyle name="Обычный 6 2 2 2 2 2 3 4 2" xfId="1336"/>
    <cellStyle name="Обычный 6 2 2 2 2 2 3 5" xfId="844"/>
    <cellStyle name="Обычный 6 2 2 2 2 2 4" xfId="311"/>
    <cellStyle name="Обычный 6 2 2 2 2 2 4 2" xfId="1013"/>
    <cellStyle name="Обычный 6 2 2 2 2 2 5" xfId="482"/>
    <cellStyle name="Обычный 6 2 2 2 2 2 5 2" xfId="1184"/>
    <cellStyle name="Обычный 6 2 2 2 2 2 6" xfId="639"/>
    <cellStyle name="Обычный 6 2 2 2 2 2 6 2" xfId="1334"/>
    <cellStyle name="Обычный 6 2 2 2 2 2 7" xfId="842"/>
    <cellStyle name="Обычный 6 2 2 2 2 3" xfId="142"/>
    <cellStyle name="Обычный 6 2 2 2 2 3 2" xfId="314"/>
    <cellStyle name="Обычный 6 2 2 2 2 3 2 2" xfId="1016"/>
    <cellStyle name="Обычный 6 2 2 2 2 3 3" xfId="485"/>
    <cellStyle name="Обычный 6 2 2 2 2 3 3 2" xfId="1187"/>
    <cellStyle name="Обычный 6 2 2 2 2 3 4" xfId="642"/>
    <cellStyle name="Обычный 6 2 2 2 2 3 4 2" xfId="1337"/>
    <cellStyle name="Обычный 6 2 2 2 2 3 5" xfId="845"/>
    <cellStyle name="Обычный 6 2 2 2 2 4" xfId="143"/>
    <cellStyle name="Обычный 6 2 2 2 2 4 2" xfId="315"/>
    <cellStyle name="Обычный 6 2 2 2 2 4 2 2" xfId="1017"/>
    <cellStyle name="Обычный 6 2 2 2 2 4 3" xfId="486"/>
    <cellStyle name="Обычный 6 2 2 2 2 4 3 2" xfId="1188"/>
    <cellStyle name="Обычный 6 2 2 2 2 4 4" xfId="643"/>
    <cellStyle name="Обычный 6 2 2 2 2 4 4 2" xfId="1338"/>
    <cellStyle name="Обычный 6 2 2 2 2 4 5" xfId="846"/>
    <cellStyle name="Обычный 6 2 2 2 2 5" xfId="307"/>
    <cellStyle name="Обычный 6 2 2 2 2 5 2" xfId="1009"/>
    <cellStyle name="Обычный 6 2 2 2 2 6" xfId="478"/>
    <cellStyle name="Обычный 6 2 2 2 2 6 2" xfId="1180"/>
    <cellStyle name="Обычный 6 2 2 2 2 7" xfId="638"/>
    <cellStyle name="Обычный 6 2 2 2 2 7 2" xfId="1333"/>
    <cellStyle name="Обычный 6 2 2 2 2 8" xfId="838"/>
    <cellStyle name="Обычный 6 2 2 2 3" xfId="137"/>
    <cellStyle name="Обычный 6 2 2 2 3 2" xfId="144"/>
    <cellStyle name="Обычный 6 2 2 2 3 2 2" xfId="316"/>
    <cellStyle name="Обычный 6 2 2 2 3 2 2 2" xfId="1018"/>
    <cellStyle name="Обычный 6 2 2 2 3 2 3" xfId="487"/>
    <cellStyle name="Обычный 6 2 2 2 3 2 3 2" xfId="1189"/>
    <cellStyle name="Обычный 6 2 2 2 3 2 4" xfId="645"/>
    <cellStyle name="Обычный 6 2 2 2 3 2 4 2" xfId="1340"/>
    <cellStyle name="Обычный 6 2 2 2 3 2 5" xfId="847"/>
    <cellStyle name="Обычный 6 2 2 2 3 3" xfId="145"/>
    <cellStyle name="Обычный 6 2 2 2 3 3 2" xfId="317"/>
    <cellStyle name="Обычный 6 2 2 2 3 3 2 2" xfId="1019"/>
    <cellStyle name="Обычный 6 2 2 2 3 3 3" xfId="488"/>
    <cellStyle name="Обычный 6 2 2 2 3 3 3 2" xfId="1190"/>
    <cellStyle name="Обычный 6 2 2 2 3 3 4" xfId="646"/>
    <cellStyle name="Обычный 6 2 2 2 3 3 4 2" xfId="1341"/>
    <cellStyle name="Обычный 6 2 2 2 3 3 5" xfId="848"/>
    <cellStyle name="Обычный 6 2 2 2 3 4" xfId="309"/>
    <cellStyle name="Обычный 6 2 2 2 3 4 2" xfId="1011"/>
    <cellStyle name="Обычный 6 2 2 2 3 5" xfId="480"/>
    <cellStyle name="Обычный 6 2 2 2 3 5 2" xfId="1182"/>
    <cellStyle name="Обычный 6 2 2 2 3 6" xfId="644"/>
    <cellStyle name="Обычный 6 2 2 2 3 6 2" xfId="1339"/>
    <cellStyle name="Обычный 6 2 2 2 3 7" xfId="840"/>
    <cellStyle name="Обычный 6 2 2 2 4" xfId="146"/>
    <cellStyle name="Обычный 6 2 2 2 4 2" xfId="318"/>
    <cellStyle name="Обычный 6 2 2 2 4 2 2" xfId="1020"/>
    <cellStyle name="Обычный 6 2 2 2 4 3" xfId="489"/>
    <cellStyle name="Обычный 6 2 2 2 4 3 2" xfId="1191"/>
    <cellStyle name="Обычный 6 2 2 2 4 4" xfId="647"/>
    <cellStyle name="Обычный 6 2 2 2 4 4 2" xfId="1342"/>
    <cellStyle name="Обычный 6 2 2 2 4 5" xfId="849"/>
    <cellStyle name="Обычный 6 2 2 2 5" xfId="147"/>
    <cellStyle name="Обычный 6 2 2 2 5 2" xfId="319"/>
    <cellStyle name="Обычный 6 2 2 2 5 2 2" xfId="1021"/>
    <cellStyle name="Обычный 6 2 2 2 5 3" xfId="490"/>
    <cellStyle name="Обычный 6 2 2 2 5 3 2" xfId="1192"/>
    <cellStyle name="Обычный 6 2 2 2 5 4" xfId="648"/>
    <cellStyle name="Обычный 6 2 2 2 5 4 2" xfId="1343"/>
    <cellStyle name="Обычный 6 2 2 2 5 5" xfId="850"/>
    <cellStyle name="Обычный 6 2 2 2 6" xfId="290"/>
    <cellStyle name="Обычный 6 2 2 2 6 2" xfId="992"/>
    <cellStyle name="Обычный 6 2 2 2 7" xfId="461"/>
    <cellStyle name="Обычный 6 2 2 2 7 2" xfId="1163"/>
    <cellStyle name="Обычный 6 2 2 2 8" xfId="637"/>
    <cellStyle name="Обычный 6 2 2 2 8 2" xfId="1332"/>
    <cellStyle name="Обычный 6 2 2 2 9" xfId="82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23"/>
    <cellStyle name="Обычный 6 2 2 3 2 2 3" xfId="492"/>
    <cellStyle name="Обычный 6 2 2 3 2 2 3 2" xfId="1194"/>
    <cellStyle name="Обычный 6 2 2 3 2 2 4" xfId="651"/>
    <cellStyle name="Обычный 6 2 2 3 2 2 4 2" xfId="1346"/>
    <cellStyle name="Обычный 6 2 2 3 2 2 5" xfId="852"/>
    <cellStyle name="Обычный 6 2 2 3 2 3" xfId="150"/>
    <cellStyle name="Обычный 6 2 2 3 2 3 2" xfId="322"/>
    <cellStyle name="Обычный 6 2 2 3 2 3 2 2" xfId="1024"/>
    <cellStyle name="Обычный 6 2 2 3 2 3 3" xfId="493"/>
    <cellStyle name="Обычный 6 2 2 3 2 3 3 2" xfId="1195"/>
    <cellStyle name="Обычный 6 2 2 3 2 3 4" xfId="652"/>
    <cellStyle name="Обычный 6 2 2 3 2 3 4 2" xfId="1347"/>
    <cellStyle name="Обычный 6 2 2 3 2 3 5" xfId="853"/>
    <cellStyle name="Обычный 6 2 2 3 2 4" xfId="320"/>
    <cellStyle name="Обычный 6 2 2 3 2 4 2" xfId="1022"/>
    <cellStyle name="Обычный 6 2 2 3 2 5" xfId="491"/>
    <cellStyle name="Обычный 6 2 2 3 2 5 2" xfId="1193"/>
    <cellStyle name="Обычный 6 2 2 3 2 6" xfId="650"/>
    <cellStyle name="Обычный 6 2 2 3 2 6 2" xfId="1345"/>
    <cellStyle name="Обычный 6 2 2 3 2 7" xfId="851"/>
    <cellStyle name="Обычный 6 2 2 3 3" xfId="151"/>
    <cellStyle name="Обычный 6 2 2 3 3 2" xfId="323"/>
    <cellStyle name="Обычный 6 2 2 3 3 2 2" xfId="1025"/>
    <cellStyle name="Обычный 6 2 2 3 3 3" xfId="494"/>
    <cellStyle name="Обычный 6 2 2 3 3 3 2" xfId="1196"/>
    <cellStyle name="Обычный 6 2 2 3 3 4" xfId="653"/>
    <cellStyle name="Обычный 6 2 2 3 3 4 2" xfId="1348"/>
    <cellStyle name="Обычный 6 2 2 3 3 5" xfId="854"/>
    <cellStyle name="Обычный 6 2 2 3 4" xfId="152"/>
    <cellStyle name="Обычный 6 2 2 3 4 2" xfId="324"/>
    <cellStyle name="Обычный 6 2 2 3 4 2 2" xfId="1026"/>
    <cellStyle name="Обычный 6 2 2 3 4 3" xfId="495"/>
    <cellStyle name="Обычный 6 2 2 3 4 3 2" xfId="1197"/>
    <cellStyle name="Обычный 6 2 2 3 4 4" xfId="654"/>
    <cellStyle name="Обычный 6 2 2 3 4 4 2" xfId="1349"/>
    <cellStyle name="Обычный 6 2 2 3 4 5" xfId="855"/>
    <cellStyle name="Обычный 6 2 2 3 5" xfId="302"/>
    <cellStyle name="Обычный 6 2 2 3 5 2" xfId="1004"/>
    <cellStyle name="Обычный 6 2 2 3 6" xfId="473"/>
    <cellStyle name="Обычный 6 2 2 3 6 2" xfId="1175"/>
    <cellStyle name="Обычный 6 2 2 3 7" xfId="649"/>
    <cellStyle name="Обычный 6 2 2 3 7 2" xfId="1344"/>
    <cellStyle name="Обычный 6 2 2 3 8" xfId="83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28"/>
    <cellStyle name="Обычный 6 2 2 4 2 2 3" xfId="497"/>
    <cellStyle name="Обычный 6 2 2 4 2 2 3 2" xfId="1199"/>
    <cellStyle name="Обычный 6 2 2 4 2 2 4" xfId="657"/>
    <cellStyle name="Обычный 6 2 2 4 2 2 4 2" xfId="1352"/>
    <cellStyle name="Обычный 6 2 2 4 2 2 5" xfId="857"/>
    <cellStyle name="Обычный 6 2 2 4 2 3" xfId="155"/>
    <cellStyle name="Обычный 6 2 2 4 2 3 2" xfId="327"/>
    <cellStyle name="Обычный 6 2 2 4 2 3 2 2" xfId="1029"/>
    <cellStyle name="Обычный 6 2 2 4 2 3 3" xfId="498"/>
    <cellStyle name="Обычный 6 2 2 4 2 3 3 2" xfId="1200"/>
    <cellStyle name="Обычный 6 2 2 4 2 3 4" xfId="658"/>
    <cellStyle name="Обычный 6 2 2 4 2 3 4 2" xfId="1353"/>
    <cellStyle name="Обычный 6 2 2 4 2 3 5" xfId="858"/>
    <cellStyle name="Обычный 6 2 2 4 2 4" xfId="325"/>
    <cellStyle name="Обычный 6 2 2 4 2 4 2" xfId="1027"/>
    <cellStyle name="Обычный 6 2 2 4 2 5" xfId="496"/>
    <cellStyle name="Обычный 6 2 2 4 2 5 2" xfId="1198"/>
    <cellStyle name="Обычный 6 2 2 4 2 6" xfId="656"/>
    <cellStyle name="Обычный 6 2 2 4 2 6 2" xfId="1351"/>
    <cellStyle name="Обычный 6 2 2 4 2 7" xfId="856"/>
    <cellStyle name="Обычный 6 2 2 4 3" xfId="156"/>
    <cellStyle name="Обычный 6 2 2 4 3 2" xfId="328"/>
    <cellStyle name="Обычный 6 2 2 4 3 2 2" xfId="1030"/>
    <cellStyle name="Обычный 6 2 2 4 3 3" xfId="499"/>
    <cellStyle name="Обычный 6 2 2 4 3 3 2" xfId="1201"/>
    <cellStyle name="Обычный 6 2 2 4 3 4" xfId="659"/>
    <cellStyle name="Обычный 6 2 2 4 3 4 2" xfId="1354"/>
    <cellStyle name="Обычный 6 2 2 4 3 5" xfId="859"/>
    <cellStyle name="Обычный 6 2 2 4 4" xfId="157"/>
    <cellStyle name="Обычный 6 2 2 4 4 2" xfId="329"/>
    <cellStyle name="Обычный 6 2 2 4 4 2 2" xfId="1031"/>
    <cellStyle name="Обычный 6 2 2 4 4 3" xfId="500"/>
    <cellStyle name="Обычный 6 2 2 4 4 3 2" xfId="1202"/>
    <cellStyle name="Обычный 6 2 2 4 4 4" xfId="660"/>
    <cellStyle name="Обычный 6 2 2 4 4 4 2" xfId="1355"/>
    <cellStyle name="Обычный 6 2 2 4 4 5" xfId="860"/>
    <cellStyle name="Обычный 6 2 2 4 5" xfId="295"/>
    <cellStyle name="Обычный 6 2 2 4 5 2" xfId="997"/>
    <cellStyle name="Обычный 6 2 2 4 6" xfId="466"/>
    <cellStyle name="Обычный 6 2 2 4 6 2" xfId="1168"/>
    <cellStyle name="Обычный 6 2 2 4 7" xfId="655"/>
    <cellStyle name="Обычный 6 2 2 4 7 2" xfId="1350"/>
    <cellStyle name="Обычный 6 2 2 4 8" xfId="826"/>
    <cellStyle name="Обычный 6 2 2 5" xfId="158"/>
    <cellStyle name="Обычный 6 2 2 5 2" xfId="159"/>
    <cellStyle name="Обычный 6 2 2 5 2 2" xfId="331"/>
    <cellStyle name="Обычный 6 2 2 5 2 2 2" xfId="1033"/>
    <cellStyle name="Обычный 6 2 2 5 2 3" xfId="502"/>
    <cellStyle name="Обычный 6 2 2 5 2 3 2" xfId="1204"/>
    <cellStyle name="Обычный 6 2 2 5 2 4" xfId="662"/>
    <cellStyle name="Обычный 6 2 2 5 2 4 2" xfId="1357"/>
    <cellStyle name="Обычный 6 2 2 5 2 5" xfId="862"/>
    <cellStyle name="Обычный 6 2 2 5 3" xfId="160"/>
    <cellStyle name="Обычный 6 2 2 5 3 2" xfId="332"/>
    <cellStyle name="Обычный 6 2 2 5 3 2 2" xfId="1034"/>
    <cellStyle name="Обычный 6 2 2 5 3 3" xfId="503"/>
    <cellStyle name="Обычный 6 2 2 5 3 3 2" xfId="1205"/>
    <cellStyle name="Обычный 6 2 2 5 3 4" xfId="663"/>
    <cellStyle name="Обычный 6 2 2 5 3 4 2" xfId="1358"/>
    <cellStyle name="Обычный 6 2 2 5 3 5" xfId="863"/>
    <cellStyle name="Обычный 6 2 2 5 4" xfId="330"/>
    <cellStyle name="Обычный 6 2 2 5 4 2" xfId="1032"/>
    <cellStyle name="Обычный 6 2 2 5 5" xfId="501"/>
    <cellStyle name="Обычный 6 2 2 5 5 2" xfId="1203"/>
    <cellStyle name="Обычный 6 2 2 5 6" xfId="661"/>
    <cellStyle name="Обычный 6 2 2 5 6 2" xfId="1356"/>
    <cellStyle name="Обычный 6 2 2 5 7" xfId="861"/>
    <cellStyle name="Обычный 6 2 2 6" xfId="161"/>
    <cellStyle name="Обычный 6 2 2 6 2" xfId="333"/>
    <cellStyle name="Обычный 6 2 2 6 2 2" xfId="1035"/>
    <cellStyle name="Обычный 6 2 2 6 3" xfId="504"/>
    <cellStyle name="Обычный 6 2 2 6 3 2" xfId="1206"/>
    <cellStyle name="Обычный 6 2 2 6 4" xfId="664"/>
    <cellStyle name="Обычный 6 2 2 6 4 2" xfId="1359"/>
    <cellStyle name="Обычный 6 2 2 6 5" xfId="864"/>
    <cellStyle name="Обычный 6 2 2 7" xfId="162"/>
    <cellStyle name="Обычный 6 2 2 7 2" xfId="334"/>
    <cellStyle name="Обычный 6 2 2 7 2 2" xfId="1036"/>
    <cellStyle name="Обычный 6 2 2 7 3" xfId="505"/>
    <cellStyle name="Обычный 6 2 2 7 3 2" xfId="1207"/>
    <cellStyle name="Обычный 6 2 2 7 4" xfId="665"/>
    <cellStyle name="Обычный 6 2 2 7 4 2" xfId="1360"/>
    <cellStyle name="Обычный 6 2 2 7 5" xfId="865"/>
    <cellStyle name="Обычный 6 2 2 8" xfId="163"/>
    <cellStyle name="Обычный 6 2 2 8 2" xfId="335"/>
    <cellStyle name="Обычный 6 2 2 8 2 2" xfId="1037"/>
    <cellStyle name="Обычный 6 2 2 8 3" xfId="506"/>
    <cellStyle name="Обычный 6 2 2 8 3 2" xfId="1208"/>
    <cellStyle name="Обычный 6 2 2 8 4" xfId="666"/>
    <cellStyle name="Обычный 6 2 2 8 4 2" xfId="1361"/>
    <cellStyle name="Обычный 6 2 2 8 5" xfId="866"/>
    <cellStyle name="Обычный 6 2 2 9" xfId="112"/>
    <cellStyle name="Обычный 6 2 2 9 2" xfId="816"/>
    <cellStyle name="Обычный 6 2 3" xfId="102"/>
    <cellStyle name="Обычный 6 2 3 10" xfId="287"/>
    <cellStyle name="Обычный 6 2 3 10 2" xfId="989"/>
    <cellStyle name="Обычный 6 2 3 11" xfId="458"/>
    <cellStyle name="Обычный 6 2 3 11 2" xfId="1160"/>
    <cellStyle name="Обычный 6 2 3 12" xfId="629"/>
    <cellStyle name="Обычный 6 2 3 12 2" xfId="1327"/>
    <cellStyle name="Обычный 6 2 3 13" xfId="811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39"/>
    <cellStyle name="Обычный 6 2 3 2 2 2 2 3" xfId="508"/>
    <cellStyle name="Обычный 6 2 3 2 2 2 2 3 2" xfId="1210"/>
    <cellStyle name="Обычный 6 2 3 2 2 2 2 4" xfId="670"/>
    <cellStyle name="Обычный 6 2 3 2 2 2 2 4 2" xfId="1365"/>
    <cellStyle name="Обычный 6 2 3 2 2 2 2 5" xfId="868"/>
    <cellStyle name="Обычный 6 2 3 2 2 2 3" xfId="166"/>
    <cellStyle name="Обычный 6 2 3 2 2 2 3 2" xfId="338"/>
    <cellStyle name="Обычный 6 2 3 2 2 2 3 2 2" xfId="1040"/>
    <cellStyle name="Обычный 6 2 3 2 2 2 3 3" xfId="509"/>
    <cellStyle name="Обычный 6 2 3 2 2 2 3 3 2" xfId="1211"/>
    <cellStyle name="Обычный 6 2 3 2 2 2 3 4" xfId="671"/>
    <cellStyle name="Обычный 6 2 3 2 2 2 3 4 2" xfId="1366"/>
    <cellStyle name="Обычный 6 2 3 2 2 2 3 5" xfId="869"/>
    <cellStyle name="Обычный 6 2 3 2 2 2 4" xfId="336"/>
    <cellStyle name="Обычный 6 2 3 2 2 2 4 2" xfId="1038"/>
    <cellStyle name="Обычный 6 2 3 2 2 2 5" xfId="507"/>
    <cellStyle name="Обычный 6 2 3 2 2 2 5 2" xfId="1209"/>
    <cellStyle name="Обычный 6 2 3 2 2 2 6" xfId="669"/>
    <cellStyle name="Обычный 6 2 3 2 2 2 6 2" xfId="1364"/>
    <cellStyle name="Обычный 6 2 3 2 2 2 7" xfId="867"/>
    <cellStyle name="Обычный 6 2 3 2 2 3" xfId="167"/>
    <cellStyle name="Обычный 6 2 3 2 2 3 2" xfId="339"/>
    <cellStyle name="Обычный 6 2 3 2 2 3 2 2" xfId="1041"/>
    <cellStyle name="Обычный 6 2 3 2 2 3 3" xfId="510"/>
    <cellStyle name="Обычный 6 2 3 2 2 3 3 2" xfId="1212"/>
    <cellStyle name="Обычный 6 2 3 2 2 3 4" xfId="672"/>
    <cellStyle name="Обычный 6 2 3 2 2 3 4 2" xfId="1367"/>
    <cellStyle name="Обычный 6 2 3 2 2 3 5" xfId="870"/>
    <cellStyle name="Обычный 6 2 3 2 2 4" xfId="168"/>
    <cellStyle name="Обычный 6 2 3 2 2 4 2" xfId="340"/>
    <cellStyle name="Обычный 6 2 3 2 2 4 2 2" xfId="1042"/>
    <cellStyle name="Обычный 6 2 3 2 2 4 3" xfId="511"/>
    <cellStyle name="Обычный 6 2 3 2 2 4 3 2" xfId="1213"/>
    <cellStyle name="Обычный 6 2 3 2 2 4 4" xfId="673"/>
    <cellStyle name="Обычный 6 2 3 2 2 4 4 2" xfId="1368"/>
    <cellStyle name="Обычный 6 2 3 2 2 4 5" xfId="871"/>
    <cellStyle name="Обычный 6 2 3 2 2 5" xfId="306"/>
    <cellStyle name="Обычный 6 2 3 2 2 5 2" xfId="1008"/>
    <cellStyle name="Обычный 6 2 3 2 2 6" xfId="477"/>
    <cellStyle name="Обычный 6 2 3 2 2 6 2" xfId="1179"/>
    <cellStyle name="Обычный 6 2 3 2 2 7" xfId="668"/>
    <cellStyle name="Обычный 6 2 3 2 2 7 2" xfId="1363"/>
    <cellStyle name="Обычный 6 2 3 2 2 8" xfId="837"/>
    <cellStyle name="Обычный 6 2 3 2 3" xfId="136"/>
    <cellStyle name="Обычный 6 2 3 2 3 2" xfId="169"/>
    <cellStyle name="Обычный 6 2 3 2 3 2 2" xfId="341"/>
    <cellStyle name="Обычный 6 2 3 2 3 2 2 2" xfId="1043"/>
    <cellStyle name="Обычный 6 2 3 2 3 2 3" xfId="512"/>
    <cellStyle name="Обычный 6 2 3 2 3 2 3 2" xfId="1214"/>
    <cellStyle name="Обычный 6 2 3 2 3 2 4" xfId="675"/>
    <cellStyle name="Обычный 6 2 3 2 3 2 4 2" xfId="1370"/>
    <cellStyle name="Обычный 6 2 3 2 3 2 5" xfId="872"/>
    <cellStyle name="Обычный 6 2 3 2 3 3" xfId="170"/>
    <cellStyle name="Обычный 6 2 3 2 3 3 2" xfId="342"/>
    <cellStyle name="Обычный 6 2 3 2 3 3 2 2" xfId="1044"/>
    <cellStyle name="Обычный 6 2 3 2 3 3 3" xfId="513"/>
    <cellStyle name="Обычный 6 2 3 2 3 3 3 2" xfId="1215"/>
    <cellStyle name="Обычный 6 2 3 2 3 3 4" xfId="676"/>
    <cellStyle name="Обычный 6 2 3 2 3 3 4 2" xfId="1371"/>
    <cellStyle name="Обычный 6 2 3 2 3 3 5" xfId="873"/>
    <cellStyle name="Обычный 6 2 3 2 3 4" xfId="308"/>
    <cellStyle name="Обычный 6 2 3 2 3 4 2" xfId="1010"/>
    <cellStyle name="Обычный 6 2 3 2 3 5" xfId="479"/>
    <cellStyle name="Обычный 6 2 3 2 3 5 2" xfId="1181"/>
    <cellStyle name="Обычный 6 2 3 2 3 6" xfId="674"/>
    <cellStyle name="Обычный 6 2 3 2 3 6 2" xfId="1369"/>
    <cellStyle name="Обычный 6 2 3 2 3 7" xfId="839"/>
    <cellStyle name="Обычный 6 2 3 2 4" xfId="171"/>
    <cellStyle name="Обычный 6 2 3 2 4 2" xfId="343"/>
    <cellStyle name="Обычный 6 2 3 2 4 2 2" xfId="1045"/>
    <cellStyle name="Обычный 6 2 3 2 4 3" xfId="514"/>
    <cellStyle name="Обычный 6 2 3 2 4 3 2" xfId="1216"/>
    <cellStyle name="Обычный 6 2 3 2 4 4" xfId="677"/>
    <cellStyle name="Обычный 6 2 3 2 4 4 2" xfId="1372"/>
    <cellStyle name="Обычный 6 2 3 2 4 5" xfId="874"/>
    <cellStyle name="Обычный 6 2 3 2 5" xfId="172"/>
    <cellStyle name="Обычный 6 2 3 2 5 2" xfId="344"/>
    <cellStyle name="Обычный 6 2 3 2 5 2 2" xfId="1046"/>
    <cellStyle name="Обычный 6 2 3 2 5 3" xfId="515"/>
    <cellStyle name="Обычный 6 2 3 2 5 3 2" xfId="1217"/>
    <cellStyle name="Обычный 6 2 3 2 5 4" xfId="678"/>
    <cellStyle name="Обычный 6 2 3 2 5 4 2" xfId="1373"/>
    <cellStyle name="Обычный 6 2 3 2 5 5" xfId="875"/>
    <cellStyle name="Обычный 6 2 3 2 6" xfId="289"/>
    <cellStyle name="Обычный 6 2 3 2 6 2" xfId="991"/>
    <cellStyle name="Обычный 6 2 3 2 7" xfId="460"/>
    <cellStyle name="Обычный 6 2 3 2 7 2" xfId="1162"/>
    <cellStyle name="Обычный 6 2 3 2 8" xfId="667"/>
    <cellStyle name="Обычный 6 2 3 2 8 2" xfId="1362"/>
    <cellStyle name="Обычный 6 2 3 2 9" xfId="82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48"/>
    <cellStyle name="Обычный 6 2 3 3 2 2 3" xfId="517"/>
    <cellStyle name="Обычный 6 2 3 3 2 2 3 2" xfId="1219"/>
    <cellStyle name="Обычный 6 2 3 3 2 2 4" xfId="681"/>
    <cellStyle name="Обычный 6 2 3 3 2 2 4 2" xfId="1376"/>
    <cellStyle name="Обычный 6 2 3 3 2 2 5" xfId="877"/>
    <cellStyle name="Обычный 6 2 3 3 2 3" xfId="175"/>
    <cellStyle name="Обычный 6 2 3 3 2 3 2" xfId="347"/>
    <cellStyle name="Обычный 6 2 3 3 2 3 2 2" xfId="1049"/>
    <cellStyle name="Обычный 6 2 3 3 2 3 3" xfId="518"/>
    <cellStyle name="Обычный 6 2 3 3 2 3 3 2" xfId="1220"/>
    <cellStyle name="Обычный 6 2 3 3 2 3 4" xfId="682"/>
    <cellStyle name="Обычный 6 2 3 3 2 3 4 2" xfId="1377"/>
    <cellStyle name="Обычный 6 2 3 3 2 3 5" xfId="878"/>
    <cellStyle name="Обычный 6 2 3 3 2 4" xfId="345"/>
    <cellStyle name="Обычный 6 2 3 3 2 4 2" xfId="1047"/>
    <cellStyle name="Обычный 6 2 3 3 2 5" xfId="516"/>
    <cellStyle name="Обычный 6 2 3 3 2 5 2" xfId="1218"/>
    <cellStyle name="Обычный 6 2 3 3 2 6" xfId="680"/>
    <cellStyle name="Обычный 6 2 3 3 2 6 2" xfId="1375"/>
    <cellStyle name="Обычный 6 2 3 3 2 7" xfId="876"/>
    <cellStyle name="Обычный 6 2 3 3 3" xfId="176"/>
    <cellStyle name="Обычный 6 2 3 3 3 2" xfId="348"/>
    <cellStyle name="Обычный 6 2 3 3 3 2 2" xfId="1050"/>
    <cellStyle name="Обычный 6 2 3 3 3 3" xfId="519"/>
    <cellStyle name="Обычный 6 2 3 3 3 3 2" xfId="1221"/>
    <cellStyle name="Обычный 6 2 3 3 3 4" xfId="683"/>
    <cellStyle name="Обычный 6 2 3 3 3 4 2" xfId="1378"/>
    <cellStyle name="Обычный 6 2 3 3 3 5" xfId="879"/>
    <cellStyle name="Обычный 6 2 3 3 4" xfId="177"/>
    <cellStyle name="Обычный 6 2 3 3 4 2" xfId="349"/>
    <cellStyle name="Обычный 6 2 3 3 4 2 2" xfId="1051"/>
    <cellStyle name="Обычный 6 2 3 3 4 3" xfId="520"/>
    <cellStyle name="Обычный 6 2 3 3 4 3 2" xfId="1222"/>
    <cellStyle name="Обычный 6 2 3 3 4 4" xfId="684"/>
    <cellStyle name="Обычный 6 2 3 3 4 4 2" xfId="1379"/>
    <cellStyle name="Обычный 6 2 3 3 4 5" xfId="880"/>
    <cellStyle name="Обычный 6 2 3 3 5" xfId="304"/>
    <cellStyle name="Обычный 6 2 3 3 5 2" xfId="1006"/>
    <cellStyle name="Обычный 6 2 3 3 6" xfId="475"/>
    <cellStyle name="Обычный 6 2 3 3 6 2" xfId="1177"/>
    <cellStyle name="Обычный 6 2 3 3 7" xfId="679"/>
    <cellStyle name="Обычный 6 2 3 3 7 2" xfId="1374"/>
    <cellStyle name="Обычный 6 2 3 3 8" xfId="83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53"/>
    <cellStyle name="Обычный 6 2 3 4 2 2 3" xfId="522"/>
    <cellStyle name="Обычный 6 2 3 4 2 2 3 2" xfId="1224"/>
    <cellStyle name="Обычный 6 2 3 4 2 2 4" xfId="687"/>
    <cellStyle name="Обычный 6 2 3 4 2 2 4 2" xfId="1382"/>
    <cellStyle name="Обычный 6 2 3 4 2 2 5" xfId="882"/>
    <cellStyle name="Обычный 6 2 3 4 2 3" xfId="180"/>
    <cellStyle name="Обычный 6 2 3 4 2 3 2" xfId="352"/>
    <cellStyle name="Обычный 6 2 3 4 2 3 2 2" xfId="1054"/>
    <cellStyle name="Обычный 6 2 3 4 2 3 3" xfId="523"/>
    <cellStyle name="Обычный 6 2 3 4 2 3 3 2" xfId="1225"/>
    <cellStyle name="Обычный 6 2 3 4 2 3 4" xfId="688"/>
    <cellStyle name="Обычный 6 2 3 4 2 3 4 2" xfId="1383"/>
    <cellStyle name="Обычный 6 2 3 4 2 3 5" xfId="883"/>
    <cellStyle name="Обычный 6 2 3 4 2 4" xfId="350"/>
    <cellStyle name="Обычный 6 2 3 4 2 4 2" xfId="1052"/>
    <cellStyle name="Обычный 6 2 3 4 2 5" xfId="521"/>
    <cellStyle name="Обычный 6 2 3 4 2 5 2" xfId="1223"/>
    <cellStyle name="Обычный 6 2 3 4 2 6" xfId="686"/>
    <cellStyle name="Обычный 6 2 3 4 2 6 2" xfId="1381"/>
    <cellStyle name="Обычный 6 2 3 4 2 7" xfId="881"/>
    <cellStyle name="Обычный 6 2 3 4 3" xfId="181"/>
    <cellStyle name="Обычный 6 2 3 4 3 2" xfId="353"/>
    <cellStyle name="Обычный 6 2 3 4 3 2 2" xfId="1055"/>
    <cellStyle name="Обычный 6 2 3 4 3 3" xfId="524"/>
    <cellStyle name="Обычный 6 2 3 4 3 3 2" xfId="1226"/>
    <cellStyle name="Обычный 6 2 3 4 3 4" xfId="689"/>
    <cellStyle name="Обычный 6 2 3 4 3 4 2" xfId="1384"/>
    <cellStyle name="Обычный 6 2 3 4 3 5" xfId="884"/>
    <cellStyle name="Обычный 6 2 3 4 4" xfId="182"/>
    <cellStyle name="Обычный 6 2 3 4 4 2" xfId="354"/>
    <cellStyle name="Обычный 6 2 3 4 4 2 2" xfId="1056"/>
    <cellStyle name="Обычный 6 2 3 4 4 3" xfId="525"/>
    <cellStyle name="Обычный 6 2 3 4 4 3 2" xfId="1227"/>
    <cellStyle name="Обычный 6 2 3 4 4 4" xfId="690"/>
    <cellStyle name="Обычный 6 2 3 4 4 4 2" xfId="1385"/>
    <cellStyle name="Обычный 6 2 3 4 4 5" xfId="885"/>
    <cellStyle name="Обычный 6 2 3 4 5" xfId="297"/>
    <cellStyle name="Обычный 6 2 3 4 5 2" xfId="999"/>
    <cellStyle name="Обычный 6 2 3 4 6" xfId="468"/>
    <cellStyle name="Обычный 6 2 3 4 6 2" xfId="1170"/>
    <cellStyle name="Обычный 6 2 3 4 7" xfId="685"/>
    <cellStyle name="Обычный 6 2 3 4 7 2" xfId="1380"/>
    <cellStyle name="Обычный 6 2 3 4 8" xfId="828"/>
    <cellStyle name="Обычный 6 2 3 5" xfId="183"/>
    <cellStyle name="Обычный 6 2 3 5 2" xfId="184"/>
    <cellStyle name="Обычный 6 2 3 5 2 2" xfId="356"/>
    <cellStyle name="Обычный 6 2 3 5 2 2 2" xfId="1058"/>
    <cellStyle name="Обычный 6 2 3 5 2 3" xfId="527"/>
    <cellStyle name="Обычный 6 2 3 5 2 3 2" xfId="1229"/>
    <cellStyle name="Обычный 6 2 3 5 2 4" xfId="692"/>
    <cellStyle name="Обычный 6 2 3 5 2 4 2" xfId="1387"/>
    <cellStyle name="Обычный 6 2 3 5 2 5" xfId="887"/>
    <cellStyle name="Обычный 6 2 3 5 3" xfId="185"/>
    <cellStyle name="Обычный 6 2 3 5 3 2" xfId="357"/>
    <cellStyle name="Обычный 6 2 3 5 3 2 2" xfId="1059"/>
    <cellStyle name="Обычный 6 2 3 5 3 3" xfId="528"/>
    <cellStyle name="Обычный 6 2 3 5 3 3 2" xfId="1230"/>
    <cellStyle name="Обычный 6 2 3 5 3 4" xfId="693"/>
    <cellStyle name="Обычный 6 2 3 5 3 4 2" xfId="1388"/>
    <cellStyle name="Обычный 6 2 3 5 3 5" xfId="888"/>
    <cellStyle name="Обычный 6 2 3 5 4" xfId="355"/>
    <cellStyle name="Обычный 6 2 3 5 4 2" xfId="1057"/>
    <cellStyle name="Обычный 6 2 3 5 5" xfId="526"/>
    <cellStyle name="Обычный 6 2 3 5 5 2" xfId="1228"/>
    <cellStyle name="Обычный 6 2 3 5 6" xfId="691"/>
    <cellStyle name="Обычный 6 2 3 5 6 2" xfId="1386"/>
    <cellStyle name="Обычный 6 2 3 5 7" xfId="886"/>
    <cellStyle name="Обычный 6 2 3 6" xfId="186"/>
    <cellStyle name="Обычный 6 2 3 6 2" xfId="358"/>
    <cellStyle name="Обычный 6 2 3 6 2 2" xfId="1060"/>
    <cellStyle name="Обычный 6 2 3 6 3" xfId="529"/>
    <cellStyle name="Обычный 6 2 3 6 3 2" xfId="1231"/>
    <cellStyle name="Обычный 6 2 3 6 4" xfId="694"/>
    <cellStyle name="Обычный 6 2 3 6 4 2" xfId="1389"/>
    <cellStyle name="Обычный 6 2 3 6 5" xfId="889"/>
    <cellStyle name="Обычный 6 2 3 7" xfId="187"/>
    <cellStyle name="Обычный 6 2 3 7 2" xfId="359"/>
    <cellStyle name="Обычный 6 2 3 7 2 2" xfId="1061"/>
    <cellStyle name="Обычный 6 2 3 7 3" xfId="530"/>
    <cellStyle name="Обычный 6 2 3 7 3 2" xfId="1232"/>
    <cellStyle name="Обычный 6 2 3 7 4" xfId="695"/>
    <cellStyle name="Обычный 6 2 3 7 4 2" xfId="1390"/>
    <cellStyle name="Обычный 6 2 3 7 5" xfId="890"/>
    <cellStyle name="Обычный 6 2 3 8" xfId="188"/>
    <cellStyle name="Обычный 6 2 3 8 2" xfId="360"/>
    <cellStyle name="Обычный 6 2 3 8 2 2" xfId="1062"/>
    <cellStyle name="Обычный 6 2 3 8 3" xfId="531"/>
    <cellStyle name="Обычный 6 2 3 8 3 2" xfId="1233"/>
    <cellStyle name="Обычный 6 2 3 8 4" xfId="696"/>
    <cellStyle name="Обычный 6 2 3 8 4 2" xfId="1391"/>
    <cellStyle name="Обычный 6 2 3 8 5" xfId="891"/>
    <cellStyle name="Обычный 6 2 3 9" xfId="114"/>
    <cellStyle name="Обычный 6 2 3 9 2" xfId="818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64"/>
    <cellStyle name="Обычный 6 2 4 2 2 3" xfId="533"/>
    <cellStyle name="Обычный 6 2 4 2 2 3 2" xfId="1235"/>
    <cellStyle name="Обычный 6 2 4 2 2 4" xfId="699"/>
    <cellStyle name="Обычный 6 2 4 2 2 4 2" xfId="1394"/>
    <cellStyle name="Обычный 6 2 4 2 2 5" xfId="893"/>
    <cellStyle name="Обычный 6 2 4 2 3" xfId="191"/>
    <cellStyle name="Обычный 6 2 4 2 3 2" xfId="363"/>
    <cellStyle name="Обычный 6 2 4 2 3 2 2" xfId="1065"/>
    <cellStyle name="Обычный 6 2 4 2 3 3" xfId="534"/>
    <cellStyle name="Обычный 6 2 4 2 3 3 2" xfId="1236"/>
    <cellStyle name="Обычный 6 2 4 2 3 4" xfId="700"/>
    <cellStyle name="Обычный 6 2 4 2 3 4 2" xfId="1395"/>
    <cellStyle name="Обычный 6 2 4 2 3 5" xfId="894"/>
    <cellStyle name="Обычный 6 2 4 2 4" xfId="361"/>
    <cellStyle name="Обычный 6 2 4 2 4 2" xfId="1063"/>
    <cellStyle name="Обычный 6 2 4 2 5" xfId="532"/>
    <cellStyle name="Обычный 6 2 4 2 5 2" xfId="1234"/>
    <cellStyle name="Обычный 6 2 4 2 6" xfId="698"/>
    <cellStyle name="Обычный 6 2 4 2 6 2" xfId="1393"/>
    <cellStyle name="Обычный 6 2 4 2 7" xfId="892"/>
    <cellStyle name="Обычный 6 2 4 3" xfId="192"/>
    <cellStyle name="Обычный 6 2 4 3 2" xfId="364"/>
    <cellStyle name="Обычный 6 2 4 3 2 2" xfId="1066"/>
    <cellStyle name="Обычный 6 2 4 3 3" xfId="535"/>
    <cellStyle name="Обычный 6 2 4 3 3 2" xfId="1237"/>
    <cellStyle name="Обычный 6 2 4 3 4" xfId="701"/>
    <cellStyle name="Обычный 6 2 4 3 4 2" xfId="1396"/>
    <cellStyle name="Обычный 6 2 4 3 5" xfId="895"/>
    <cellStyle name="Обычный 6 2 4 4" xfId="193"/>
    <cellStyle name="Обычный 6 2 4 4 2" xfId="365"/>
    <cellStyle name="Обычный 6 2 4 4 2 2" xfId="1067"/>
    <cellStyle name="Обычный 6 2 4 4 3" xfId="536"/>
    <cellStyle name="Обычный 6 2 4 4 3 2" xfId="1238"/>
    <cellStyle name="Обычный 6 2 4 4 4" xfId="702"/>
    <cellStyle name="Обычный 6 2 4 4 4 2" xfId="1397"/>
    <cellStyle name="Обычный 6 2 4 4 5" xfId="896"/>
    <cellStyle name="Обычный 6 2 4 5" xfId="301"/>
    <cellStyle name="Обычный 6 2 4 5 2" xfId="1003"/>
    <cellStyle name="Обычный 6 2 4 6" xfId="472"/>
    <cellStyle name="Обычный 6 2 4 6 2" xfId="1174"/>
    <cellStyle name="Обычный 6 2 4 7" xfId="697"/>
    <cellStyle name="Обычный 6 2 4 7 2" xfId="1392"/>
    <cellStyle name="Обычный 6 2 4 8" xfId="83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69"/>
    <cellStyle name="Обычный 6 2 5 2 2 3" xfId="538"/>
    <cellStyle name="Обычный 6 2 5 2 2 3 2" xfId="1240"/>
    <cellStyle name="Обычный 6 2 5 2 2 4" xfId="705"/>
    <cellStyle name="Обычный 6 2 5 2 2 4 2" xfId="1400"/>
    <cellStyle name="Обычный 6 2 5 2 2 5" xfId="898"/>
    <cellStyle name="Обычный 6 2 5 2 3" xfId="196"/>
    <cellStyle name="Обычный 6 2 5 2 3 2" xfId="368"/>
    <cellStyle name="Обычный 6 2 5 2 3 2 2" xfId="1070"/>
    <cellStyle name="Обычный 6 2 5 2 3 3" xfId="539"/>
    <cellStyle name="Обычный 6 2 5 2 3 3 2" xfId="1241"/>
    <cellStyle name="Обычный 6 2 5 2 3 4" xfId="706"/>
    <cellStyle name="Обычный 6 2 5 2 3 4 2" xfId="1401"/>
    <cellStyle name="Обычный 6 2 5 2 3 5" xfId="899"/>
    <cellStyle name="Обычный 6 2 5 2 4" xfId="366"/>
    <cellStyle name="Обычный 6 2 5 2 4 2" xfId="1068"/>
    <cellStyle name="Обычный 6 2 5 2 5" xfId="537"/>
    <cellStyle name="Обычный 6 2 5 2 5 2" xfId="1239"/>
    <cellStyle name="Обычный 6 2 5 2 6" xfId="704"/>
    <cellStyle name="Обычный 6 2 5 2 6 2" xfId="1399"/>
    <cellStyle name="Обычный 6 2 5 2 7" xfId="897"/>
    <cellStyle name="Обычный 6 2 5 3" xfId="197"/>
    <cellStyle name="Обычный 6 2 5 3 2" xfId="369"/>
    <cellStyle name="Обычный 6 2 5 3 2 2" xfId="1071"/>
    <cellStyle name="Обычный 6 2 5 3 3" xfId="540"/>
    <cellStyle name="Обычный 6 2 5 3 3 2" xfId="1242"/>
    <cellStyle name="Обычный 6 2 5 3 4" xfId="707"/>
    <cellStyle name="Обычный 6 2 5 3 4 2" xfId="1402"/>
    <cellStyle name="Обычный 6 2 5 3 5" xfId="900"/>
    <cellStyle name="Обычный 6 2 5 4" xfId="198"/>
    <cellStyle name="Обычный 6 2 5 4 2" xfId="370"/>
    <cellStyle name="Обычный 6 2 5 4 2 2" xfId="1072"/>
    <cellStyle name="Обычный 6 2 5 4 3" xfId="541"/>
    <cellStyle name="Обычный 6 2 5 4 3 2" xfId="1243"/>
    <cellStyle name="Обычный 6 2 5 4 4" xfId="708"/>
    <cellStyle name="Обычный 6 2 5 4 4 2" xfId="1403"/>
    <cellStyle name="Обычный 6 2 5 4 5" xfId="901"/>
    <cellStyle name="Обычный 6 2 5 5" xfId="294"/>
    <cellStyle name="Обычный 6 2 5 5 2" xfId="996"/>
    <cellStyle name="Обычный 6 2 5 6" xfId="465"/>
    <cellStyle name="Обычный 6 2 5 6 2" xfId="1167"/>
    <cellStyle name="Обычный 6 2 5 7" xfId="703"/>
    <cellStyle name="Обычный 6 2 5 7 2" xfId="1398"/>
    <cellStyle name="Обычный 6 2 5 8" xfId="825"/>
    <cellStyle name="Обычный 6 2 6" xfId="199"/>
    <cellStyle name="Обычный 6 2 6 2" xfId="200"/>
    <cellStyle name="Обычный 6 2 6 2 2" xfId="372"/>
    <cellStyle name="Обычный 6 2 6 2 2 2" xfId="1074"/>
    <cellStyle name="Обычный 6 2 6 2 3" xfId="543"/>
    <cellStyle name="Обычный 6 2 6 2 3 2" xfId="1245"/>
    <cellStyle name="Обычный 6 2 6 2 4" xfId="710"/>
    <cellStyle name="Обычный 6 2 6 2 4 2" xfId="1405"/>
    <cellStyle name="Обычный 6 2 6 2 5" xfId="903"/>
    <cellStyle name="Обычный 6 2 6 3" xfId="201"/>
    <cellStyle name="Обычный 6 2 6 3 2" xfId="373"/>
    <cellStyle name="Обычный 6 2 6 3 2 2" xfId="1075"/>
    <cellStyle name="Обычный 6 2 6 3 3" xfId="544"/>
    <cellStyle name="Обычный 6 2 6 3 3 2" xfId="1246"/>
    <cellStyle name="Обычный 6 2 6 3 4" xfId="711"/>
    <cellStyle name="Обычный 6 2 6 3 4 2" xfId="1406"/>
    <cellStyle name="Обычный 6 2 6 3 5" xfId="904"/>
    <cellStyle name="Обычный 6 2 6 4" xfId="371"/>
    <cellStyle name="Обычный 6 2 6 4 2" xfId="1073"/>
    <cellStyle name="Обычный 6 2 6 5" xfId="542"/>
    <cellStyle name="Обычный 6 2 6 5 2" xfId="1244"/>
    <cellStyle name="Обычный 6 2 6 6" xfId="709"/>
    <cellStyle name="Обычный 6 2 6 6 2" xfId="1404"/>
    <cellStyle name="Обычный 6 2 6 7" xfId="902"/>
    <cellStyle name="Обычный 6 2 7" xfId="202"/>
    <cellStyle name="Обычный 6 2 7 2" xfId="374"/>
    <cellStyle name="Обычный 6 2 7 2 2" xfId="1076"/>
    <cellStyle name="Обычный 6 2 7 3" xfId="545"/>
    <cellStyle name="Обычный 6 2 7 3 2" xfId="1247"/>
    <cellStyle name="Обычный 6 2 7 4" xfId="712"/>
    <cellStyle name="Обычный 6 2 7 4 2" xfId="1407"/>
    <cellStyle name="Обычный 6 2 7 5" xfId="905"/>
    <cellStyle name="Обычный 6 2 8" xfId="203"/>
    <cellStyle name="Обычный 6 2 8 2" xfId="375"/>
    <cellStyle name="Обычный 6 2 8 2 2" xfId="1077"/>
    <cellStyle name="Обычный 6 2 8 3" xfId="546"/>
    <cellStyle name="Обычный 6 2 8 3 2" xfId="1248"/>
    <cellStyle name="Обычный 6 2 8 4" xfId="713"/>
    <cellStyle name="Обычный 6 2 8 4 2" xfId="1408"/>
    <cellStyle name="Обычный 6 2 8 5" xfId="906"/>
    <cellStyle name="Обычный 6 2 9" xfId="204"/>
    <cellStyle name="Обычный 6 2 9 2" xfId="376"/>
    <cellStyle name="Обычный 6 2 9 2 2" xfId="1078"/>
    <cellStyle name="Обычный 6 2 9 3" xfId="547"/>
    <cellStyle name="Обычный 6 2 9 3 2" xfId="1249"/>
    <cellStyle name="Обычный 6 2 9 4" xfId="714"/>
    <cellStyle name="Обычный 6 2 9 4 2" xfId="1409"/>
    <cellStyle name="Обычный 6 2 9 5" xfId="907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80"/>
    <cellStyle name="Обычный 6 3 2 2 3" xfId="549"/>
    <cellStyle name="Обычный 6 3 2 2 3 2" xfId="1251"/>
    <cellStyle name="Обычный 6 3 2 2 4" xfId="717"/>
    <cellStyle name="Обычный 6 3 2 2 4 2" xfId="1412"/>
    <cellStyle name="Обычный 6 3 2 2 5" xfId="909"/>
    <cellStyle name="Обычный 6 3 2 3" xfId="207"/>
    <cellStyle name="Обычный 6 3 2 3 2" xfId="379"/>
    <cellStyle name="Обычный 6 3 2 3 2 2" xfId="1081"/>
    <cellStyle name="Обычный 6 3 2 3 3" xfId="550"/>
    <cellStyle name="Обычный 6 3 2 3 3 2" xfId="1252"/>
    <cellStyle name="Обычный 6 3 2 3 4" xfId="718"/>
    <cellStyle name="Обычный 6 3 2 3 4 2" xfId="1413"/>
    <cellStyle name="Обычный 6 3 2 3 5" xfId="910"/>
    <cellStyle name="Обычный 6 3 2 4" xfId="377"/>
    <cellStyle name="Обычный 6 3 2 4 2" xfId="1079"/>
    <cellStyle name="Обычный 6 3 2 5" xfId="548"/>
    <cellStyle name="Обычный 6 3 2 5 2" xfId="1250"/>
    <cellStyle name="Обычный 6 3 2 6" xfId="716"/>
    <cellStyle name="Обычный 6 3 2 6 2" xfId="1411"/>
    <cellStyle name="Обычный 6 3 2 7" xfId="908"/>
    <cellStyle name="Обычный 6 3 3" xfId="208"/>
    <cellStyle name="Обычный 6 3 3 2" xfId="380"/>
    <cellStyle name="Обычный 6 3 3 2 2" xfId="1082"/>
    <cellStyle name="Обычный 6 3 3 3" xfId="551"/>
    <cellStyle name="Обычный 6 3 3 3 2" xfId="1253"/>
    <cellStyle name="Обычный 6 3 3 4" xfId="719"/>
    <cellStyle name="Обычный 6 3 3 4 2" xfId="1414"/>
    <cellStyle name="Обычный 6 3 3 5" xfId="911"/>
    <cellStyle name="Обычный 6 3 4" xfId="209"/>
    <cellStyle name="Обычный 6 3 4 2" xfId="381"/>
    <cellStyle name="Обычный 6 3 4 2 2" xfId="1083"/>
    <cellStyle name="Обычный 6 3 4 3" xfId="552"/>
    <cellStyle name="Обычный 6 3 4 3 2" xfId="1254"/>
    <cellStyle name="Обычный 6 3 4 4" xfId="720"/>
    <cellStyle name="Обычный 6 3 4 4 2" xfId="1415"/>
    <cellStyle name="Обычный 6 3 4 5" xfId="912"/>
    <cellStyle name="Обычный 6 3 5" xfId="298"/>
    <cellStyle name="Обычный 6 3 5 2" xfId="1000"/>
    <cellStyle name="Обычный 6 3 6" xfId="469"/>
    <cellStyle name="Обычный 6 3 6 2" xfId="1171"/>
    <cellStyle name="Обычный 6 3 7" xfId="715"/>
    <cellStyle name="Обычный 6 3 7 2" xfId="1410"/>
    <cellStyle name="Обычный 6 3 8" xfId="829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085"/>
    <cellStyle name="Обычный 6 4 2 2 3" xfId="554"/>
    <cellStyle name="Обычный 6 4 2 2 3 2" xfId="1256"/>
    <cellStyle name="Обычный 6 4 2 2 4" xfId="723"/>
    <cellStyle name="Обычный 6 4 2 2 4 2" xfId="1418"/>
    <cellStyle name="Обычный 6 4 2 2 5" xfId="914"/>
    <cellStyle name="Обычный 6 4 2 3" xfId="212"/>
    <cellStyle name="Обычный 6 4 2 3 2" xfId="384"/>
    <cellStyle name="Обычный 6 4 2 3 2 2" xfId="1086"/>
    <cellStyle name="Обычный 6 4 2 3 3" xfId="555"/>
    <cellStyle name="Обычный 6 4 2 3 3 2" xfId="1257"/>
    <cellStyle name="Обычный 6 4 2 3 4" xfId="724"/>
    <cellStyle name="Обычный 6 4 2 3 4 2" xfId="1419"/>
    <cellStyle name="Обычный 6 4 2 3 5" xfId="915"/>
    <cellStyle name="Обычный 6 4 2 4" xfId="382"/>
    <cellStyle name="Обычный 6 4 2 4 2" xfId="1084"/>
    <cellStyle name="Обычный 6 4 2 5" xfId="553"/>
    <cellStyle name="Обычный 6 4 2 5 2" xfId="1255"/>
    <cellStyle name="Обычный 6 4 2 6" xfId="722"/>
    <cellStyle name="Обычный 6 4 2 6 2" xfId="1417"/>
    <cellStyle name="Обычный 6 4 2 7" xfId="913"/>
    <cellStyle name="Обычный 6 4 3" xfId="213"/>
    <cellStyle name="Обычный 6 4 3 2" xfId="385"/>
    <cellStyle name="Обычный 6 4 3 2 2" xfId="1087"/>
    <cellStyle name="Обычный 6 4 3 3" xfId="556"/>
    <cellStyle name="Обычный 6 4 3 3 2" xfId="1258"/>
    <cellStyle name="Обычный 6 4 3 4" xfId="725"/>
    <cellStyle name="Обычный 6 4 3 4 2" xfId="1420"/>
    <cellStyle name="Обычный 6 4 3 5" xfId="916"/>
    <cellStyle name="Обычный 6 4 4" xfId="214"/>
    <cellStyle name="Обычный 6 4 4 2" xfId="386"/>
    <cellStyle name="Обычный 6 4 4 2 2" xfId="1088"/>
    <cellStyle name="Обычный 6 4 4 3" xfId="557"/>
    <cellStyle name="Обычный 6 4 4 3 2" xfId="1259"/>
    <cellStyle name="Обычный 6 4 4 4" xfId="726"/>
    <cellStyle name="Обычный 6 4 4 4 2" xfId="1421"/>
    <cellStyle name="Обычный 6 4 4 5" xfId="917"/>
    <cellStyle name="Обычный 6 4 5" xfId="291"/>
    <cellStyle name="Обычный 6 4 5 2" xfId="993"/>
    <cellStyle name="Обычный 6 4 6" xfId="462"/>
    <cellStyle name="Обычный 6 4 6 2" xfId="1164"/>
    <cellStyle name="Обычный 6 4 7" xfId="721"/>
    <cellStyle name="Обычный 6 4 7 2" xfId="1416"/>
    <cellStyle name="Обычный 6 4 8" xfId="822"/>
    <cellStyle name="Обычный 6 5" xfId="215"/>
    <cellStyle name="Обычный 6 5 2" xfId="216"/>
    <cellStyle name="Обычный 6 5 2 2" xfId="388"/>
    <cellStyle name="Обычный 6 5 2 2 2" xfId="1090"/>
    <cellStyle name="Обычный 6 5 2 3" xfId="559"/>
    <cellStyle name="Обычный 6 5 2 3 2" xfId="1261"/>
    <cellStyle name="Обычный 6 5 2 4" xfId="728"/>
    <cellStyle name="Обычный 6 5 2 4 2" xfId="1423"/>
    <cellStyle name="Обычный 6 5 2 5" xfId="919"/>
    <cellStyle name="Обычный 6 5 3" xfId="217"/>
    <cellStyle name="Обычный 6 5 3 2" xfId="389"/>
    <cellStyle name="Обычный 6 5 3 2 2" xfId="1091"/>
    <cellStyle name="Обычный 6 5 3 3" xfId="560"/>
    <cellStyle name="Обычный 6 5 3 3 2" xfId="1262"/>
    <cellStyle name="Обычный 6 5 3 4" xfId="729"/>
    <cellStyle name="Обычный 6 5 3 4 2" xfId="1424"/>
    <cellStyle name="Обычный 6 5 3 5" xfId="920"/>
    <cellStyle name="Обычный 6 5 4" xfId="387"/>
    <cellStyle name="Обычный 6 5 4 2" xfId="1089"/>
    <cellStyle name="Обычный 6 5 5" xfId="558"/>
    <cellStyle name="Обычный 6 5 5 2" xfId="1260"/>
    <cellStyle name="Обычный 6 5 6" xfId="727"/>
    <cellStyle name="Обычный 6 5 6 2" xfId="1422"/>
    <cellStyle name="Обычный 6 5 7" xfId="918"/>
    <cellStyle name="Обычный 6 6" xfId="218"/>
    <cellStyle name="Обычный 6 6 2" xfId="390"/>
    <cellStyle name="Обычный 6 6 2 2" xfId="1092"/>
    <cellStyle name="Обычный 6 6 3" xfId="561"/>
    <cellStyle name="Обычный 6 6 3 2" xfId="1263"/>
    <cellStyle name="Обычный 6 6 4" xfId="730"/>
    <cellStyle name="Обычный 6 6 4 2" xfId="1425"/>
    <cellStyle name="Обычный 6 6 5" xfId="921"/>
    <cellStyle name="Обычный 6 7" xfId="219"/>
    <cellStyle name="Обычный 6 7 2" xfId="391"/>
    <cellStyle name="Обычный 6 7 2 2" xfId="1093"/>
    <cellStyle name="Обычный 6 7 3" xfId="562"/>
    <cellStyle name="Обычный 6 7 3 2" xfId="1264"/>
    <cellStyle name="Обычный 6 7 4" xfId="731"/>
    <cellStyle name="Обычный 6 7 4 2" xfId="1426"/>
    <cellStyle name="Обычный 6 7 5" xfId="922"/>
    <cellStyle name="Обычный 6 8" xfId="220"/>
    <cellStyle name="Обычный 6 8 2" xfId="392"/>
    <cellStyle name="Обычный 6 8 2 2" xfId="1094"/>
    <cellStyle name="Обычный 6 8 3" xfId="563"/>
    <cellStyle name="Обычный 6 8 3 2" xfId="1265"/>
    <cellStyle name="Обычный 6 8 4" xfId="732"/>
    <cellStyle name="Обычный 6 8 4 2" xfId="1427"/>
    <cellStyle name="Обычный 6 8 5" xfId="923"/>
    <cellStyle name="Обычный 6 9" xfId="108"/>
    <cellStyle name="Обычный 6 9 2" xfId="812"/>
    <cellStyle name="Обычный 7" xfId="55"/>
    <cellStyle name="Обычный 7 2" xfId="59"/>
    <cellStyle name="Обычный 7 2 10" xfId="457"/>
    <cellStyle name="Обычный 7 2 10 2" xfId="1159"/>
    <cellStyle name="Обычный 7 2 11" xfId="733"/>
    <cellStyle name="Обычный 7 2 11 2" xfId="1428"/>
    <cellStyle name="Обычный 7 2 12" xfId="810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096"/>
    <cellStyle name="Обычный 7 2 2 2 2 3" xfId="565"/>
    <cellStyle name="Обычный 7 2 2 2 2 3 2" xfId="1267"/>
    <cellStyle name="Обычный 7 2 2 2 2 4" xfId="736"/>
    <cellStyle name="Обычный 7 2 2 2 2 4 2" xfId="1431"/>
    <cellStyle name="Обычный 7 2 2 2 2 5" xfId="925"/>
    <cellStyle name="Обычный 7 2 2 2 3" xfId="223"/>
    <cellStyle name="Обычный 7 2 2 2 3 2" xfId="395"/>
    <cellStyle name="Обычный 7 2 2 2 3 2 2" xfId="1097"/>
    <cellStyle name="Обычный 7 2 2 2 3 3" xfId="566"/>
    <cellStyle name="Обычный 7 2 2 2 3 3 2" xfId="1268"/>
    <cellStyle name="Обычный 7 2 2 2 3 4" xfId="737"/>
    <cellStyle name="Обычный 7 2 2 2 3 4 2" xfId="1432"/>
    <cellStyle name="Обычный 7 2 2 2 3 5" xfId="926"/>
    <cellStyle name="Обычный 7 2 2 2 4" xfId="393"/>
    <cellStyle name="Обычный 7 2 2 2 4 2" xfId="1095"/>
    <cellStyle name="Обычный 7 2 2 2 5" xfId="564"/>
    <cellStyle name="Обычный 7 2 2 2 5 2" xfId="1266"/>
    <cellStyle name="Обычный 7 2 2 2 6" xfId="735"/>
    <cellStyle name="Обычный 7 2 2 2 6 2" xfId="1430"/>
    <cellStyle name="Обычный 7 2 2 2 7" xfId="924"/>
    <cellStyle name="Обычный 7 2 2 3" xfId="224"/>
    <cellStyle name="Обычный 7 2 2 3 2" xfId="396"/>
    <cellStyle name="Обычный 7 2 2 3 2 2" xfId="1098"/>
    <cellStyle name="Обычный 7 2 2 3 3" xfId="567"/>
    <cellStyle name="Обычный 7 2 2 3 3 2" xfId="1269"/>
    <cellStyle name="Обычный 7 2 2 3 4" xfId="738"/>
    <cellStyle name="Обычный 7 2 2 3 4 2" xfId="1433"/>
    <cellStyle name="Обычный 7 2 2 3 5" xfId="927"/>
    <cellStyle name="Обычный 7 2 2 4" xfId="225"/>
    <cellStyle name="Обычный 7 2 2 4 2" xfId="397"/>
    <cellStyle name="Обычный 7 2 2 4 2 2" xfId="1099"/>
    <cellStyle name="Обычный 7 2 2 4 3" xfId="568"/>
    <cellStyle name="Обычный 7 2 2 4 3 2" xfId="1270"/>
    <cellStyle name="Обычный 7 2 2 4 4" xfId="739"/>
    <cellStyle name="Обычный 7 2 2 4 4 2" xfId="1434"/>
    <cellStyle name="Обычный 7 2 2 4 5" xfId="928"/>
    <cellStyle name="Обычный 7 2 2 5" xfId="303"/>
    <cellStyle name="Обычный 7 2 2 5 2" xfId="1005"/>
    <cellStyle name="Обычный 7 2 2 6" xfId="474"/>
    <cellStyle name="Обычный 7 2 2 6 2" xfId="1176"/>
    <cellStyle name="Обычный 7 2 2 7" xfId="734"/>
    <cellStyle name="Обычный 7 2 2 7 2" xfId="1429"/>
    <cellStyle name="Обычный 7 2 2 8" xfId="8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01"/>
    <cellStyle name="Обычный 7 2 3 2 2 3" xfId="570"/>
    <cellStyle name="Обычный 7 2 3 2 2 3 2" xfId="1272"/>
    <cellStyle name="Обычный 7 2 3 2 2 4" xfId="742"/>
    <cellStyle name="Обычный 7 2 3 2 2 4 2" xfId="1437"/>
    <cellStyle name="Обычный 7 2 3 2 2 5" xfId="930"/>
    <cellStyle name="Обычный 7 2 3 2 3" xfId="228"/>
    <cellStyle name="Обычный 7 2 3 2 3 2" xfId="400"/>
    <cellStyle name="Обычный 7 2 3 2 3 2 2" xfId="1102"/>
    <cellStyle name="Обычный 7 2 3 2 3 3" xfId="571"/>
    <cellStyle name="Обычный 7 2 3 2 3 3 2" xfId="1273"/>
    <cellStyle name="Обычный 7 2 3 2 3 4" xfId="743"/>
    <cellStyle name="Обычный 7 2 3 2 3 4 2" xfId="1438"/>
    <cellStyle name="Обычный 7 2 3 2 3 5" xfId="931"/>
    <cellStyle name="Обычный 7 2 3 2 4" xfId="398"/>
    <cellStyle name="Обычный 7 2 3 2 4 2" xfId="1100"/>
    <cellStyle name="Обычный 7 2 3 2 5" xfId="569"/>
    <cellStyle name="Обычный 7 2 3 2 5 2" xfId="1271"/>
    <cellStyle name="Обычный 7 2 3 2 6" xfId="741"/>
    <cellStyle name="Обычный 7 2 3 2 6 2" xfId="1436"/>
    <cellStyle name="Обычный 7 2 3 2 7" xfId="929"/>
    <cellStyle name="Обычный 7 2 3 3" xfId="229"/>
    <cellStyle name="Обычный 7 2 3 3 2" xfId="401"/>
    <cellStyle name="Обычный 7 2 3 3 2 2" xfId="1103"/>
    <cellStyle name="Обычный 7 2 3 3 3" xfId="572"/>
    <cellStyle name="Обычный 7 2 3 3 3 2" xfId="1274"/>
    <cellStyle name="Обычный 7 2 3 3 4" xfId="744"/>
    <cellStyle name="Обычный 7 2 3 3 4 2" xfId="1439"/>
    <cellStyle name="Обычный 7 2 3 3 5" xfId="932"/>
    <cellStyle name="Обычный 7 2 3 4" xfId="230"/>
    <cellStyle name="Обычный 7 2 3 4 2" xfId="402"/>
    <cellStyle name="Обычный 7 2 3 4 2 2" xfId="1104"/>
    <cellStyle name="Обычный 7 2 3 4 3" xfId="573"/>
    <cellStyle name="Обычный 7 2 3 4 3 2" xfId="1275"/>
    <cellStyle name="Обычный 7 2 3 4 4" xfId="745"/>
    <cellStyle name="Обычный 7 2 3 4 4 2" xfId="1440"/>
    <cellStyle name="Обычный 7 2 3 4 5" xfId="933"/>
    <cellStyle name="Обычный 7 2 3 5" xfId="296"/>
    <cellStyle name="Обычный 7 2 3 5 2" xfId="998"/>
    <cellStyle name="Обычный 7 2 3 6" xfId="467"/>
    <cellStyle name="Обычный 7 2 3 6 2" xfId="1169"/>
    <cellStyle name="Обычный 7 2 3 7" xfId="740"/>
    <cellStyle name="Обычный 7 2 3 7 2" xfId="1435"/>
    <cellStyle name="Обычный 7 2 3 8" xfId="827"/>
    <cellStyle name="Обычный 7 2 4" xfId="231"/>
    <cellStyle name="Обычный 7 2 4 2" xfId="232"/>
    <cellStyle name="Обычный 7 2 4 2 2" xfId="404"/>
    <cellStyle name="Обычный 7 2 4 2 2 2" xfId="1106"/>
    <cellStyle name="Обычный 7 2 4 2 3" xfId="575"/>
    <cellStyle name="Обычный 7 2 4 2 3 2" xfId="1277"/>
    <cellStyle name="Обычный 7 2 4 2 4" xfId="747"/>
    <cellStyle name="Обычный 7 2 4 2 4 2" xfId="1442"/>
    <cellStyle name="Обычный 7 2 4 2 5" xfId="935"/>
    <cellStyle name="Обычный 7 2 4 3" xfId="233"/>
    <cellStyle name="Обычный 7 2 4 3 2" xfId="405"/>
    <cellStyle name="Обычный 7 2 4 3 2 2" xfId="1107"/>
    <cellStyle name="Обычный 7 2 4 3 3" xfId="576"/>
    <cellStyle name="Обычный 7 2 4 3 3 2" xfId="1278"/>
    <cellStyle name="Обычный 7 2 4 3 4" xfId="748"/>
    <cellStyle name="Обычный 7 2 4 3 4 2" xfId="1443"/>
    <cellStyle name="Обычный 7 2 4 3 5" xfId="936"/>
    <cellStyle name="Обычный 7 2 4 4" xfId="403"/>
    <cellStyle name="Обычный 7 2 4 4 2" xfId="1105"/>
    <cellStyle name="Обычный 7 2 4 5" xfId="574"/>
    <cellStyle name="Обычный 7 2 4 5 2" xfId="1276"/>
    <cellStyle name="Обычный 7 2 4 6" xfId="746"/>
    <cellStyle name="Обычный 7 2 4 6 2" xfId="1441"/>
    <cellStyle name="Обычный 7 2 4 7" xfId="934"/>
    <cellStyle name="Обычный 7 2 5" xfId="234"/>
    <cellStyle name="Обычный 7 2 5 2" xfId="406"/>
    <cellStyle name="Обычный 7 2 5 2 2" xfId="1108"/>
    <cellStyle name="Обычный 7 2 5 3" xfId="577"/>
    <cellStyle name="Обычный 7 2 5 3 2" xfId="1279"/>
    <cellStyle name="Обычный 7 2 5 4" xfId="749"/>
    <cellStyle name="Обычный 7 2 5 4 2" xfId="1444"/>
    <cellStyle name="Обычный 7 2 5 5" xfId="937"/>
    <cellStyle name="Обычный 7 2 6" xfId="235"/>
    <cellStyle name="Обычный 7 2 6 2" xfId="407"/>
    <cellStyle name="Обычный 7 2 6 2 2" xfId="1109"/>
    <cellStyle name="Обычный 7 2 6 3" xfId="578"/>
    <cellStyle name="Обычный 7 2 6 3 2" xfId="1280"/>
    <cellStyle name="Обычный 7 2 6 4" xfId="750"/>
    <cellStyle name="Обычный 7 2 6 4 2" xfId="1445"/>
    <cellStyle name="Обычный 7 2 6 5" xfId="938"/>
    <cellStyle name="Обычный 7 2 7" xfId="236"/>
    <cellStyle name="Обычный 7 2 7 2" xfId="408"/>
    <cellStyle name="Обычный 7 2 7 2 2" xfId="1110"/>
    <cellStyle name="Обычный 7 2 7 3" xfId="579"/>
    <cellStyle name="Обычный 7 2 7 3 2" xfId="1281"/>
    <cellStyle name="Обычный 7 2 7 4" xfId="751"/>
    <cellStyle name="Обычный 7 2 7 4 2" xfId="1446"/>
    <cellStyle name="Обычный 7 2 7 5" xfId="939"/>
    <cellStyle name="Обычный 7 2 8" xfId="113"/>
    <cellStyle name="Обычный 7 2 8 2" xfId="817"/>
    <cellStyle name="Обычный 7 2 9" xfId="286"/>
    <cellStyle name="Обычный 7 2 9 2" xfId="988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12"/>
    <cellStyle name="Обычный 9 2 2 2 3" xfId="581"/>
    <cellStyle name="Обычный 9 2 2 2 3 2" xfId="1283"/>
    <cellStyle name="Обычный 9 2 2 2 4" xfId="755"/>
    <cellStyle name="Обычный 9 2 2 2 4 2" xfId="1450"/>
    <cellStyle name="Обычный 9 2 2 2 5" xfId="941"/>
    <cellStyle name="Обычный 9 2 2 3" xfId="239"/>
    <cellStyle name="Обычный 9 2 2 3 2" xfId="411"/>
    <cellStyle name="Обычный 9 2 2 3 2 2" xfId="1113"/>
    <cellStyle name="Обычный 9 2 2 3 3" xfId="582"/>
    <cellStyle name="Обычный 9 2 2 3 3 2" xfId="1284"/>
    <cellStyle name="Обычный 9 2 2 3 4" xfId="756"/>
    <cellStyle name="Обычный 9 2 2 3 4 2" xfId="1451"/>
    <cellStyle name="Обычный 9 2 2 3 5" xfId="942"/>
    <cellStyle name="Обычный 9 2 2 4" xfId="240"/>
    <cellStyle name="Обычный 9 2 2 4 2" xfId="412"/>
    <cellStyle name="Обычный 9 2 2 4 2 2" xfId="1114"/>
    <cellStyle name="Обычный 9 2 2 4 3" xfId="583"/>
    <cellStyle name="Обычный 9 2 2 4 3 2" xfId="1285"/>
    <cellStyle name="Обычный 9 2 2 4 4" xfId="757"/>
    <cellStyle name="Обычный 9 2 2 4 4 2" xfId="1452"/>
    <cellStyle name="Обычный 9 2 2 4 5" xfId="943"/>
    <cellStyle name="Обычный 9 2 2 5" xfId="409"/>
    <cellStyle name="Обычный 9 2 2 5 2" xfId="1111"/>
    <cellStyle name="Обычный 9 2 2 6" xfId="580"/>
    <cellStyle name="Обычный 9 2 2 6 2" xfId="1282"/>
    <cellStyle name="Обычный 9 2 2 7" xfId="754"/>
    <cellStyle name="Обычный 9 2 2 7 2" xfId="1449"/>
    <cellStyle name="Обычный 9 2 2 8" xfId="940"/>
    <cellStyle name="Обычный 9 2 3" xfId="241"/>
    <cellStyle name="Обычный 9 2 3 2" xfId="413"/>
    <cellStyle name="Обычный 9 2 3 2 2" xfId="1115"/>
    <cellStyle name="Обычный 9 2 3 3" xfId="584"/>
    <cellStyle name="Обычный 9 2 3 3 2" xfId="1286"/>
    <cellStyle name="Обычный 9 2 3 4" xfId="758"/>
    <cellStyle name="Обычный 9 2 3 4 2" xfId="1453"/>
    <cellStyle name="Обычный 9 2 3 5" xfId="944"/>
    <cellStyle name="Обычный 9 2 4" xfId="242"/>
    <cellStyle name="Обычный 9 2 4 2" xfId="414"/>
    <cellStyle name="Обычный 9 2 4 2 2" xfId="1116"/>
    <cellStyle name="Обычный 9 2 4 3" xfId="585"/>
    <cellStyle name="Обычный 9 2 4 3 2" xfId="1287"/>
    <cellStyle name="Обычный 9 2 4 4" xfId="759"/>
    <cellStyle name="Обычный 9 2 4 4 2" xfId="1454"/>
    <cellStyle name="Обычный 9 2 4 5" xfId="945"/>
    <cellStyle name="Обычный 9 2 5" xfId="305"/>
    <cellStyle name="Обычный 9 2 5 2" xfId="1007"/>
    <cellStyle name="Обычный 9 2 6" xfId="476"/>
    <cellStyle name="Обычный 9 2 6 2" xfId="1178"/>
    <cellStyle name="Обычный 9 2 7" xfId="753"/>
    <cellStyle name="Обычный 9 2 7 2" xfId="1448"/>
    <cellStyle name="Обычный 9 2 8" xfId="836"/>
    <cellStyle name="Обычный 9 3" xfId="138"/>
    <cellStyle name="Обычный 9 3 2" xfId="243"/>
    <cellStyle name="Обычный 9 3 2 2" xfId="415"/>
    <cellStyle name="Обычный 9 3 2 2 2" xfId="1117"/>
    <cellStyle name="Обычный 9 3 2 3" xfId="586"/>
    <cellStyle name="Обычный 9 3 2 3 2" xfId="1288"/>
    <cellStyle name="Обычный 9 3 2 4" xfId="761"/>
    <cellStyle name="Обычный 9 3 2 4 2" xfId="1456"/>
    <cellStyle name="Обычный 9 3 2 5" xfId="946"/>
    <cellStyle name="Обычный 9 3 3" xfId="244"/>
    <cellStyle name="Обычный 9 3 3 2" xfId="416"/>
    <cellStyle name="Обычный 9 3 3 2 2" xfId="1118"/>
    <cellStyle name="Обычный 9 3 3 3" xfId="587"/>
    <cellStyle name="Обычный 9 3 3 3 2" xfId="1289"/>
    <cellStyle name="Обычный 9 3 3 4" xfId="762"/>
    <cellStyle name="Обычный 9 3 3 4 2" xfId="1457"/>
    <cellStyle name="Обычный 9 3 3 5" xfId="947"/>
    <cellStyle name="Обычный 9 3 4" xfId="245"/>
    <cellStyle name="Обычный 9 3 4 2" xfId="417"/>
    <cellStyle name="Обычный 9 3 4 2 2" xfId="1119"/>
    <cellStyle name="Обычный 9 3 4 3" xfId="588"/>
    <cellStyle name="Обычный 9 3 4 3 2" xfId="1290"/>
    <cellStyle name="Обычный 9 3 4 4" xfId="763"/>
    <cellStyle name="Обычный 9 3 4 4 2" xfId="1458"/>
    <cellStyle name="Обычный 9 3 4 5" xfId="948"/>
    <cellStyle name="Обычный 9 3 5" xfId="310"/>
    <cellStyle name="Обычный 9 3 5 2" xfId="1012"/>
    <cellStyle name="Обычный 9 3 6" xfId="481"/>
    <cellStyle name="Обычный 9 3 6 2" xfId="1183"/>
    <cellStyle name="Обычный 9 3 7" xfId="760"/>
    <cellStyle name="Обычный 9 3 7 2" xfId="1455"/>
    <cellStyle name="Обычный 9 3 8" xfId="841"/>
    <cellStyle name="Обычный 9 4" xfId="246"/>
    <cellStyle name="Обычный 9 4 2" xfId="418"/>
    <cellStyle name="Обычный 9 4 2 2" xfId="1120"/>
    <cellStyle name="Обычный 9 4 3" xfId="589"/>
    <cellStyle name="Обычный 9 4 3 2" xfId="1291"/>
    <cellStyle name="Обычный 9 4 4" xfId="764"/>
    <cellStyle name="Обычный 9 4 4 2" xfId="1459"/>
    <cellStyle name="Обычный 9 4 5" xfId="949"/>
    <cellStyle name="Обычный 9 5" xfId="247"/>
    <cellStyle name="Обычный 9 5 2" xfId="419"/>
    <cellStyle name="Обычный 9 5 2 2" xfId="1121"/>
    <cellStyle name="Обычный 9 5 3" xfId="590"/>
    <cellStyle name="Обычный 9 5 3 2" xfId="1292"/>
    <cellStyle name="Обычный 9 5 4" xfId="765"/>
    <cellStyle name="Обычный 9 5 4 2" xfId="1460"/>
    <cellStyle name="Обычный 9 5 5" xfId="950"/>
    <cellStyle name="Обычный 9 6" xfId="288"/>
    <cellStyle name="Обычный 9 6 2" xfId="990"/>
    <cellStyle name="Обычный 9 7" xfId="459"/>
    <cellStyle name="Обычный 9 7 2" xfId="1161"/>
    <cellStyle name="Обычный 9 8" xfId="752"/>
    <cellStyle name="Обычный 9 8 2" xfId="1447"/>
    <cellStyle name="Обычный 9 9" xfId="81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155"/>
    <cellStyle name="Финансовый 2 11" xfId="626"/>
    <cellStyle name="Финансовый 2 12" xfId="80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23"/>
    <cellStyle name="Финансовый 2 2 2 2 4" xfId="592"/>
    <cellStyle name="Финансовый 2 2 2 2 4 2" xfId="1294"/>
    <cellStyle name="Финансовый 2 2 2 2 5" xfId="769"/>
    <cellStyle name="Финансовый 2 2 2 2 5 2" xfId="1464"/>
    <cellStyle name="Финансовый 2 2 2 2 6" xfId="952"/>
    <cellStyle name="Финансовый 2 2 2 3" xfId="250"/>
    <cellStyle name="Финансовый 2 2 2 3 2" xfId="422"/>
    <cellStyle name="Финансовый 2 2 2 3 2 2" xfId="1124"/>
    <cellStyle name="Финансовый 2 2 2 3 3" xfId="593"/>
    <cellStyle name="Финансовый 2 2 2 3 3 2" xfId="1295"/>
    <cellStyle name="Финансовый 2 2 2 3 4" xfId="770"/>
    <cellStyle name="Финансовый 2 2 2 3 4 2" xfId="1465"/>
    <cellStyle name="Финансовый 2 2 2 3 5" xfId="953"/>
    <cellStyle name="Финансовый 2 2 2 4" xfId="420"/>
    <cellStyle name="Финансовый 2 2 2 4 2" xfId="1122"/>
    <cellStyle name="Финансовый 2 2 2 5" xfId="591"/>
    <cellStyle name="Финансовый 2 2 2 5 2" xfId="1293"/>
    <cellStyle name="Финансовый 2 2 2 6" xfId="768"/>
    <cellStyle name="Финансовый 2 2 2 6 2" xfId="1463"/>
    <cellStyle name="Финансовый 2 2 2 7" xfId="951"/>
    <cellStyle name="Финансовый 2 2 3" xfId="251"/>
    <cellStyle name="Финансовый 2 2 3 2" xfId="423"/>
    <cellStyle name="Финансовый 2 2 3 2 2" xfId="1125"/>
    <cellStyle name="Финансовый 2 2 3 3" xfId="594"/>
    <cellStyle name="Финансовый 2 2 3 3 2" xfId="1296"/>
    <cellStyle name="Финансовый 2 2 3 4" xfId="771"/>
    <cellStyle name="Финансовый 2 2 3 4 2" xfId="1466"/>
    <cellStyle name="Финансовый 2 2 3 5" xfId="954"/>
    <cellStyle name="Финансовый 2 2 4" xfId="252"/>
    <cellStyle name="Финансовый 2 2 4 2" xfId="424"/>
    <cellStyle name="Финансовый 2 2 4 2 2" xfId="1126"/>
    <cellStyle name="Финансовый 2 2 4 3" xfId="595"/>
    <cellStyle name="Финансовый 2 2 4 3 2" xfId="1297"/>
    <cellStyle name="Финансовый 2 2 4 4" xfId="772"/>
    <cellStyle name="Финансовый 2 2 4 4 2" xfId="1467"/>
    <cellStyle name="Финансовый 2 2 4 5" xfId="955"/>
    <cellStyle name="Финансовый 2 2 5" xfId="299"/>
    <cellStyle name="Финансовый 2 2 5 2" xfId="1001"/>
    <cellStyle name="Финансовый 2 2 6" xfId="470"/>
    <cellStyle name="Финансовый 2 2 6 2" xfId="1172"/>
    <cellStyle name="Финансовый 2 2 7" xfId="767"/>
    <cellStyle name="Финансовый 2 2 7 2" xfId="1462"/>
    <cellStyle name="Финансовый 2 2 8" xfId="83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28"/>
    <cellStyle name="Финансовый 2 3 2 2 3" xfId="597"/>
    <cellStyle name="Финансовый 2 3 2 2 3 2" xfId="1299"/>
    <cellStyle name="Финансовый 2 3 2 2 4" xfId="775"/>
    <cellStyle name="Финансовый 2 3 2 2 4 2" xfId="1470"/>
    <cellStyle name="Финансовый 2 3 2 2 5" xfId="957"/>
    <cellStyle name="Финансовый 2 3 2 3" xfId="255"/>
    <cellStyle name="Финансовый 2 3 2 3 2" xfId="427"/>
    <cellStyle name="Финансовый 2 3 2 3 2 2" xfId="1129"/>
    <cellStyle name="Финансовый 2 3 2 3 3" xfId="598"/>
    <cellStyle name="Финансовый 2 3 2 3 3 2" xfId="1300"/>
    <cellStyle name="Финансовый 2 3 2 3 4" xfId="776"/>
    <cellStyle name="Финансовый 2 3 2 3 4 2" xfId="1471"/>
    <cellStyle name="Финансовый 2 3 2 3 5" xfId="958"/>
    <cellStyle name="Финансовый 2 3 2 4" xfId="425"/>
    <cellStyle name="Финансовый 2 3 2 4 2" xfId="1127"/>
    <cellStyle name="Финансовый 2 3 2 5" xfId="596"/>
    <cellStyle name="Финансовый 2 3 2 5 2" xfId="1298"/>
    <cellStyle name="Финансовый 2 3 2 6" xfId="774"/>
    <cellStyle name="Финансовый 2 3 2 6 2" xfId="1469"/>
    <cellStyle name="Финансовый 2 3 2 7" xfId="956"/>
    <cellStyle name="Финансовый 2 3 3" xfId="256"/>
    <cellStyle name="Финансовый 2 3 3 2" xfId="428"/>
    <cellStyle name="Финансовый 2 3 3 2 2" xfId="1130"/>
    <cellStyle name="Финансовый 2 3 3 3" xfId="599"/>
    <cellStyle name="Финансовый 2 3 3 3 2" xfId="1301"/>
    <cellStyle name="Финансовый 2 3 3 4" xfId="777"/>
    <cellStyle name="Финансовый 2 3 3 4 2" xfId="1472"/>
    <cellStyle name="Финансовый 2 3 3 5" xfId="959"/>
    <cellStyle name="Финансовый 2 3 4" xfId="257"/>
    <cellStyle name="Финансовый 2 3 4 2" xfId="429"/>
    <cellStyle name="Финансовый 2 3 4 2 2" xfId="1131"/>
    <cellStyle name="Финансовый 2 3 4 3" xfId="600"/>
    <cellStyle name="Финансовый 2 3 4 3 2" xfId="1302"/>
    <cellStyle name="Финансовый 2 3 4 4" xfId="778"/>
    <cellStyle name="Финансовый 2 3 4 4 2" xfId="1473"/>
    <cellStyle name="Финансовый 2 3 4 5" xfId="960"/>
    <cellStyle name="Финансовый 2 3 5" xfId="292"/>
    <cellStyle name="Финансовый 2 3 5 2" xfId="994"/>
    <cellStyle name="Финансовый 2 3 6" xfId="463"/>
    <cellStyle name="Финансовый 2 3 6 2" xfId="1165"/>
    <cellStyle name="Финансовый 2 3 7" xfId="773"/>
    <cellStyle name="Финансовый 2 3 7 2" xfId="1468"/>
    <cellStyle name="Финансовый 2 3 8" xfId="823"/>
    <cellStyle name="Финансовый 2 4" xfId="258"/>
    <cellStyle name="Финансовый 2 4 2" xfId="259"/>
    <cellStyle name="Финансовый 2 4 2 2" xfId="431"/>
    <cellStyle name="Финансовый 2 4 2 2 2" xfId="1133"/>
    <cellStyle name="Финансовый 2 4 2 3" xfId="602"/>
    <cellStyle name="Финансовый 2 4 2 3 2" xfId="1304"/>
    <cellStyle name="Финансовый 2 4 2 4" xfId="780"/>
    <cellStyle name="Финансовый 2 4 2 4 2" xfId="1475"/>
    <cellStyle name="Финансовый 2 4 2 5" xfId="962"/>
    <cellStyle name="Финансовый 2 4 3" xfId="260"/>
    <cellStyle name="Финансовый 2 4 3 2" xfId="432"/>
    <cellStyle name="Финансовый 2 4 3 2 2" xfId="1134"/>
    <cellStyle name="Финансовый 2 4 3 3" xfId="603"/>
    <cellStyle name="Финансовый 2 4 3 3 2" xfId="1305"/>
    <cellStyle name="Финансовый 2 4 3 4" xfId="781"/>
    <cellStyle name="Финансовый 2 4 3 4 2" xfId="1476"/>
    <cellStyle name="Финансовый 2 4 3 5" xfId="963"/>
    <cellStyle name="Финансовый 2 4 4" xfId="430"/>
    <cellStyle name="Финансовый 2 4 4 2" xfId="1132"/>
    <cellStyle name="Финансовый 2 4 5" xfId="601"/>
    <cellStyle name="Финансовый 2 4 5 2" xfId="1303"/>
    <cellStyle name="Финансовый 2 4 6" xfId="779"/>
    <cellStyle name="Финансовый 2 4 6 2" xfId="1474"/>
    <cellStyle name="Финансовый 2 4 7" xfId="961"/>
    <cellStyle name="Финансовый 2 5" xfId="261"/>
    <cellStyle name="Финансовый 2 5 2" xfId="433"/>
    <cellStyle name="Финансовый 2 5 2 2" xfId="1135"/>
    <cellStyle name="Финансовый 2 5 3" xfId="604"/>
    <cellStyle name="Финансовый 2 5 3 2" xfId="1306"/>
    <cellStyle name="Финансовый 2 5 4" xfId="782"/>
    <cellStyle name="Финансовый 2 5 4 2" xfId="1477"/>
    <cellStyle name="Финансовый 2 5 5" xfId="964"/>
    <cellStyle name="Финансовый 2 6" xfId="262"/>
    <cellStyle name="Финансовый 2 6 2" xfId="434"/>
    <cellStyle name="Финансовый 2 6 2 2" xfId="1136"/>
    <cellStyle name="Финансовый 2 6 3" xfId="605"/>
    <cellStyle name="Финансовый 2 6 3 2" xfId="1307"/>
    <cellStyle name="Финансовый 2 6 4" xfId="783"/>
    <cellStyle name="Финансовый 2 6 4 2" xfId="1478"/>
    <cellStyle name="Финансовый 2 6 5" xfId="965"/>
    <cellStyle name="Финансовый 2 7" xfId="263"/>
    <cellStyle name="Финансовый 2 7 2" xfId="435"/>
    <cellStyle name="Финансовый 2 7 2 2" xfId="1137"/>
    <cellStyle name="Финансовый 2 7 3" xfId="606"/>
    <cellStyle name="Финансовый 2 7 3 2" xfId="1308"/>
    <cellStyle name="Финансовый 2 7 4" xfId="784"/>
    <cellStyle name="Финансовый 2 7 4 2" xfId="1479"/>
    <cellStyle name="Финансовый 2 7 5" xfId="966"/>
    <cellStyle name="Финансовый 2 8" xfId="109"/>
    <cellStyle name="Финансовый 2 8 2" xfId="766"/>
    <cellStyle name="Финансовый 2 8 2 2" xfId="1461"/>
    <cellStyle name="Финансовый 2 8 3" xfId="813"/>
    <cellStyle name="Финансовый 2 9" xfId="282"/>
    <cellStyle name="Финансовый 2 9 2" xfId="984"/>
    <cellStyle name="Финансовый 3" xfId="52"/>
    <cellStyle name="Финансовый 3 10" xfId="454"/>
    <cellStyle name="Финансовый 3 10 2" xfId="1156"/>
    <cellStyle name="Финансовый 3 11" xfId="785"/>
    <cellStyle name="Финансовый 3 11 2" xfId="1480"/>
    <cellStyle name="Финансовый 3 12" xfId="807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39"/>
    <cellStyle name="Финансовый 3 2 2 2 3" xfId="608"/>
    <cellStyle name="Финансовый 3 2 2 2 3 2" xfId="1310"/>
    <cellStyle name="Финансовый 3 2 2 2 4" xfId="788"/>
    <cellStyle name="Финансовый 3 2 2 2 4 2" xfId="1483"/>
    <cellStyle name="Финансовый 3 2 2 2 5" xfId="968"/>
    <cellStyle name="Финансовый 3 2 2 3" xfId="266"/>
    <cellStyle name="Финансовый 3 2 2 3 2" xfId="438"/>
    <cellStyle name="Финансовый 3 2 2 3 2 2" xfId="1140"/>
    <cellStyle name="Финансовый 3 2 2 3 3" xfId="609"/>
    <cellStyle name="Финансовый 3 2 2 3 3 2" xfId="1311"/>
    <cellStyle name="Финансовый 3 2 2 3 4" xfId="789"/>
    <cellStyle name="Финансовый 3 2 2 3 4 2" xfId="1484"/>
    <cellStyle name="Финансовый 3 2 2 3 5" xfId="969"/>
    <cellStyle name="Финансовый 3 2 2 4" xfId="436"/>
    <cellStyle name="Финансовый 3 2 2 4 2" xfId="1138"/>
    <cellStyle name="Финансовый 3 2 2 5" xfId="607"/>
    <cellStyle name="Финансовый 3 2 2 5 2" xfId="1309"/>
    <cellStyle name="Финансовый 3 2 2 6" xfId="787"/>
    <cellStyle name="Финансовый 3 2 2 6 2" xfId="1482"/>
    <cellStyle name="Финансовый 3 2 2 7" xfId="967"/>
    <cellStyle name="Финансовый 3 2 3" xfId="267"/>
    <cellStyle name="Финансовый 3 2 3 2" xfId="439"/>
    <cellStyle name="Финансовый 3 2 3 2 2" xfId="1141"/>
    <cellStyle name="Финансовый 3 2 3 3" xfId="610"/>
    <cellStyle name="Финансовый 3 2 3 3 2" xfId="1312"/>
    <cellStyle name="Финансовый 3 2 3 4" xfId="790"/>
    <cellStyle name="Финансовый 3 2 3 4 2" xfId="1485"/>
    <cellStyle name="Финансовый 3 2 3 5" xfId="970"/>
    <cellStyle name="Финансовый 3 2 4" xfId="268"/>
    <cellStyle name="Финансовый 3 2 4 2" xfId="440"/>
    <cellStyle name="Финансовый 3 2 4 2 2" xfId="1142"/>
    <cellStyle name="Финансовый 3 2 4 3" xfId="611"/>
    <cellStyle name="Финансовый 3 2 4 3 2" xfId="1313"/>
    <cellStyle name="Финансовый 3 2 4 4" xfId="791"/>
    <cellStyle name="Финансовый 3 2 4 4 2" xfId="1486"/>
    <cellStyle name="Финансовый 3 2 4 5" xfId="971"/>
    <cellStyle name="Финансовый 3 2 5" xfId="300"/>
    <cellStyle name="Финансовый 3 2 5 2" xfId="1002"/>
    <cellStyle name="Финансовый 3 2 6" xfId="471"/>
    <cellStyle name="Финансовый 3 2 6 2" xfId="1173"/>
    <cellStyle name="Финансовый 3 2 7" xfId="786"/>
    <cellStyle name="Финансовый 3 2 7 2" xfId="1481"/>
    <cellStyle name="Финансовый 3 2 8" xfId="83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44"/>
    <cellStyle name="Финансовый 3 3 2 2 3" xfId="613"/>
    <cellStyle name="Финансовый 3 3 2 2 3 2" xfId="1315"/>
    <cellStyle name="Финансовый 3 3 2 2 4" xfId="794"/>
    <cellStyle name="Финансовый 3 3 2 2 4 2" xfId="1489"/>
    <cellStyle name="Финансовый 3 3 2 2 5" xfId="973"/>
    <cellStyle name="Финансовый 3 3 2 3" xfId="271"/>
    <cellStyle name="Финансовый 3 3 2 3 2" xfId="443"/>
    <cellStyle name="Финансовый 3 3 2 3 2 2" xfId="1145"/>
    <cellStyle name="Финансовый 3 3 2 3 3" xfId="614"/>
    <cellStyle name="Финансовый 3 3 2 3 3 2" xfId="1316"/>
    <cellStyle name="Финансовый 3 3 2 3 4" xfId="795"/>
    <cellStyle name="Финансовый 3 3 2 3 4 2" xfId="1490"/>
    <cellStyle name="Финансовый 3 3 2 3 5" xfId="974"/>
    <cellStyle name="Финансовый 3 3 2 4" xfId="441"/>
    <cellStyle name="Финансовый 3 3 2 4 2" xfId="1143"/>
    <cellStyle name="Финансовый 3 3 2 5" xfId="612"/>
    <cellStyle name="Финансовый 3 3 2 5 2" xfId="1314"/>
    <cellStyle name="Финансовый 3 3 2 6" xfId="793"/>
    <cellStyle name="Финансовый 3 3 2 6 2" xfId="1488"/>
    <cellStyle name="Финансовый 3 3 2 7" xfId="972"/>
    <cellStyle name="Финансовый 3 3 3" xfId="272"/>
    <cellStyle name="Финансовый 3 3 3 2" xfId="444"/>
    <cellStyle name="Финансовый 3 3 3 2 2" xfId="1146"/>
    <cellStyle name="Финансовый 3 3 3 3" xfId="615"/>
    <cellStyle name="Финансовый 3 3 3 3 2" xfId="1317"/>
    <cellStyle name="Финансовый 3 3 3 4" xfId="796"/>
    <cellStyle name="Финансовый 3 3 3 4 2" xfId="1491"/>
    <cellStyle name="Финансовый 3 3 3 5" xfId="975"/>
    <cellStyle name="Финансовый 3 3 4" xfId="273"/>
    <cellStyle name="Финансовый 3 3 4 2" xfId="445"/>
    <cellStyle name="Финансовый 3 3 4 2 2" xfId="1147"/>
    <cellStyle name="Финансовый 3 3 4 3" xfId="616"/>
    <cellStyle name="Финансовый 3 3 4 3 2" xfId="1318"/>
    <cellStyle name="Финансовый 3 3 4 4" xfId="797"/>
    <cellStyle name="Финансовый 3 3 4 4 2" xfId="1492"/>
    <cellStyle name="Финансовый 3 3 4 5" xfId="976"/>
    <cellStyle name="Финансовый 3 3 5" xfId="293"/>
    <cellStyle name="Финансовый 3 3 5 2" xfId="995"/>
    <cellStyle name="Финансовый 3 3 6" xfId="464"/>
    <cellStyle name="Финансовый 3 3 6 2" xfId="1166"/>
    <cellStyle name="Финансовый 3 3 7" xfId="792"/>
    <cellStyle name="Финансовый 3 3 7 2" xfId="1487"/>
    <cellStyle name="Финансовый 3 3 8" xfId="824"/>
    <cellStyle name="Финансовый 3 4" xfId="274"/>
    <cellStyle name="Финансовый 3 4 2" xfId="275"/>
    <cellStyle name="Финансовый 3 4 2 2" xfId="447"/>
    <cellStyle name="Финансовый 3 4 2 2 2" xfId="1149"/>
    <cellStyle name="Финансовый 3 4 2 3" xfId="618"/>
    <cellStyle name="Финансовый 3 4 2 3 2" xfId="1320"/>
    <cellStyle name="Финансовый 3 4 2 4" xfId="799"/>
    <cellStyle name="Финансовый 3 4 2 4 2" xfId="1494"/>
    <cellStyle name="Финансовый 3 4 2 5" xfId="978"/>
    <cellStyle name="Финансовый 3 4 3" xfId="276"/>
    <cellStyle name="Финансовый 3 4 3 2" xfId="448"/>
    <cellStyle name="Финансовый 3 4 3 2 2" xfId="1150"/>
    <cellStyle name="Финансовый 3 4 3 3" xfId="619"/>
    <cellStyle name="Финансовый 3 4 3 3 2" xfId="1321"/>
    <cellStyle name="Финансовый 3 4 3 4" xfId="800"/>
    <cellStyle name="Финансовый 3 4 3 4 2" xfId="1495"/>
    <cellStyle name="Финансовый 3 4 3 5" xfId="979"/>
    <cellStyle name="Финансовый 3 4 4" xfId="446"/>
    <cellStyle name="Финансовый 3 4 4 2" xfId="1148"/>
    <cellStyle name="Финансовый 3 4 5" xfId="617"/>
    <cellStyle name="Финансовый 3 4 5 2" xfId="1319"/>
    <cellStyle name="Финансовый 3 4 6" xfId="798"/>
    <cellStyle name="Финансовый 3 4 6 2" xfId="1493"/>
    <cellStyle name="Финансовый 3 4 7" xfId="977"/>
    <cellStyle name="Финансовый 3 5" xfId="277"/>
    <cellStyle name="Финансовый 3 5 2" xfId="449"/>
    <cellStyle name="Финансовый 3 5 2 2" xfId="1151"/>
    <cellStyle name="Финансовый 3 5 3" xfId="620"/>
    <cellStyle name="Финансовый 3 5 3 2" xfId="1322"/>
    <cellStyle name="Финансовый 3 5 4" xfId="801"/>
    <cellStyle name="Финансовый 3 5 4 2" xfId="1496"/>
    <cellStyle name="Финансовый 3 5 5" xfId="980"/>
    <cellStyle name="Финансовый 3 6" xfId="278"/>
    <cellStyle name="Финансовый 3 6 2" xfId="450"/>
    <cellStyle name="Финансовый 3 6 2 2" xfId="1152"/>
    <cellStyle name="Финансовый 3 6 3" xfId="621"/>
    <cellStyle name="Финансовый 3 6 3 2" xfId="1323"/>
    <cellStyle name="Финансовый 3 6 4" xfId="802"/>
    <cellStyle name="Финансовый 3 6 4 2" xfId="1497"/>
    <cellStyle name="Финансовый 3 6 5" xfId="981"/>
    <cellStyle name="Финансовый 3 7" xfId="279"/>
    <cellStyle name="Финансовый 3 7 2" xfId="451"/>
    <cellStyle name="Финансовый 3 7 2 2" xfId="1153"/>
    <cellStyle name="Финансовый 3 7 3" xfId="622"/>
    <cellStyle name="Финансовый 3 7 3 2" xfId="1324"/>
    <cellStyle name="Финансовый 3 7 4" xfId="803"/>
    <cellStyle name="Финансовый 3 7 4 2" xfId="1498"/>
    <cellStyle name="Финансовый 3 7 5" xfId="982"/>
    <cellStyle name="Финансовый 3 8" xfId="110"/>
    <cellStyle name="Финансовый 3 8 2" xfId="814"/>
    <cellStyle name="Финансовый 3 9" xfId="283"/>
    <cellStyle name="Финансовый 3 9 2" xfId="985"/>
    <cellStyle name="Финансовый 4" xfId="132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95;&#1077;&#1090;%20&#1087;&#1086;%20&#1048;&#1055;-22&#1075;/II%20&#1082;&#1074;/&#1054;&#1090;&#1095;&#1077;&#1090;%202&#1082;&#1074;%202022&#1075;.&#1087;&#1086;%20&#1092;&#1086;&#1088;&#1084;%2010-20%20%20&#1087;&#1088;.%20&#1052;&#1069;%20&#8470;%20%20320/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56</v>
      </c>
    </row>
    <row r="2" spans="1:30" ht="18.75" x14ac:dyDescent="0.3">
      <c r="AC2" s="25" t="s">
        <v>0</v>
      </c>
    </row>
    <row r="3" spans="1:30" ht="18.75" x14ac:dyDescent="0.3">
      <c r="AC3" s="25" t="s">
        <v>802</v>
      </c>
    </row>
    <row r="4" spans="1:30" ht="18.75" x14ac:dyDescent="0.3">
      <c r="A4" s="217" t="s">
        <v>170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</row>
    <row r="5" spans="1:30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</row>
    <row r="8" spans="1:30" x14ac:dyDescent="0.25">
      <c r="A8" s="213" t="s">
        <v>83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2" spans="1:30" ht="18.75" x14ac:dyDescent="0.25">
      <c r="A12" s="206" t="s">
        <v>804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</row>
    <row r="13" spans="1:30" x14ac:dyDescent="0.25">
      <c r="A13" s="213" t="s">
        <v>803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</row>
    <row r="15" spans="1:30" ht="78" customHeight="1" x14ac:dyDescent="0.25">
      <c r="A15" s="218" t="s">
        <v>67</v>
      </c>
      <c r="B15" s="212" t="s">
        <v>20</v>
      </c>
      <c r="C15" s="212" t="s">
        <v>5</v>
      </c>
      <c r="D15" s="212" t="s">
        <v>815</v>
      </c>
      <c r="E15" s="212" t="s">
        <v>816</v>
      </c>
      <c r="F15" s="212" t="s">
        <v>817</v>
      </c>
      <c r="G15" s="212" t="s">
        <v>818</v>
      </c>
      <c r="H15" s="212" t="s">
        <v>819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820</v>
      </c>
      <c r="S15" s="208" t="s">
        <v>766</v>
      </c>
      <c r="T15" s="209"/>
      <c r="U15" s="209"/>
      <c r="V15" s="209"/>
      <c r="W15" s="209"/>
      <c r="X15" s="209"/>
      <c r="Y15" s="209"/>
      <c r="Z15" s="209"/>
      <c r="AA15" s="209"/>
      <c r="AB15" s="209"/>
      <c r="AC15" s="212" t="s">
        <v>7</v>
      </c>
    </row>
    <row r="16" spans="1:30" ht="39" customHeight="1" x14ac:dyDescent="0.25">
      <c r="A16" s="219"/>
      <c r="B16" s="212"/>
      <c r="C16" s="212"/>
      <c r="D16" s="212"/>
      <c r="E16" s="212"/>
      <c r="F16" s="212"/>
      <c r="G16" s="221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14" t="s">
        <v>27</v>
      </c>
      <c r="T16" s="209"/>
      <c r="U16" s="215" t="s">
        <v>16</v>
      </c>
      <c r="V16" s="215"/>
      <c r="W16" s="215" t="s">
        <v>63</v>
      </c>
      <c r="X16" s="209"/>
      <c r="Y16" s="215" t="s">
        <v>68</v>
      </c>
      <c r="Z16" s="209"/>
      <c r="AA16" s="215" t="s">
        <v>17</v>
      </c>
      <c r="AB16" s="209"/>
      <c r="AC16" s="212"/>
    </row>
    <row r="17" spans="1:29" ht="112.5" customHeight="1" x14ac:dyDescent="0.25">
      <c r="A17" s="219"/>
      <c r="B17" s="212"/>
      <c r="C17" s="212"/>
      <c r="D17" s="212"/>
      <c r="E17" s="212"/>
      <c r="F17" s="212"/>
      <c r="G17" s="221"/>
      <c r="H17" s="216" t="s">
        <v>27</v>
      </c>
      <c r="I17" s="216" t="s">
        <v>16</v>
      </c>
      <c r="J17" s="215" t="s">
        <v>63</v>
      </c>
      <c r="K17" s="216" t="s">
        <v>68</v>
      </c>
      <c r="L17" s="216" t="s">
        <v>17</v>
      </c>
      <c r="M17" s="222" t="s">
        <v>18</v>
      </c>
      <c r="N17" s="222" t="s">
        <v>16</v>
      </c>
      <c r="O17" s="215" t="s">
        <v>63</v>
      </c>
      <c r="P17" s="222" t="s">
        <v>68</v>
      </c>
      <c r="Q17" s="222" t="s">
        <v>17</v>
      </c>
      <c r="R17" s="212"/>
      <c r="S17" s="209"/>
      <c r="T17" s="209"/>
      <c r="U17" s="215"/>
      <c r="V17" s="215"/>
      <c r="W17" s="209"/>
      <c r="X17" s="209"/>
      <c r="Y17" s="209"/>
      <c r="Z17" s="209"/>
      <c r="AA17" s="209"/>
      <c r="AB17" s="209"/>
      <c r="AC17" s="212"/>
    </row>
    <row r="18" spans="1:29" ht="64.5" customHeight="1" x14ac:dyDescent="0.25">
      <c r="A18" s="220"/>
      <c r="B18" s="212"/>
      <c r="C18" s="212"/>
      <c r="D18" s="212"/>
      <c r="E18" s="212"/>
      <c r="F18" s="212"/>
      <c r="G18" s="221"/>
      <c r="H18" s="216"/>
      <c r="I18" s="216"/>
      <c r="J18" s="215"/>
      <c r="K18" s="216"/>
      <c r="L18" s="216"/>
      <c r="M18" s="222"/>
      <c r="N18" s="222"/>
      <c r="O18" s="215"/>
      <c r="P18" s="222"/>
      <c r="Q18" s="222"/>
      <c r="R18" s="212"/>
      <c r="S18" s="143" t="s">
        <v>821</v>
      </c>
      <c r="T18" s="143" t="s">
        <v>8</v>
      </c>
      <c r="U18" s="143" t="s">
        <v>821</v>
      </c>
      <c r="V18" s="143" t="s">
        <v>8</v>
      </c>
      <c r="W18" s="143" t="s">
        <v>821</v>
      </c>
      <c r="X18" s="143" t="s">
        <v>8</v>
      </c>
      <c r="Y18" s="143" t="s">
        <v>821</v>
      </c>
      <c r="Z18" s="143" t="s">
        <v>8</v>
      </c>
      <c r="AA18" s="143" t="s">
        <v>821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23" t="s">
        <v>84</v>
      </c>
      <c r="B21" s="224"/>
      <c r="C21" s="225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29" t="s">
        <v>797</v>
      </c>
      <c r="B23" s="229"/>
      <c r="C23" s="229"/>
      <c r="D23" s="229"/>
      <c r="E23" s="229"/>
      <c r="F23" s="229"/>
      <c r="G23" s="229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26"/>
    </row>
    <row r="27" spans="1:29" x14ac:dyDescent="0.25">
      <c r="J27" s="227"/>
    </row>
    <row r="28" spans="1:29" x14ac:dyDescent="0.25">
      <c r="J28" s="227"/>
    </row>
    <row r="29" spans="1:29" x14ac:dyDescent="0.25">
      <c r="J29" s="228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43"/>
  <sheetViews>
    <sheetView tabSelected="1" view="pageBreakPreview" zoomScaleSheetLayoutView="100" workbookViewId="0">
      <selection sqref="A1:XFD1048576"/>
    </sheetView>
  </sheetViews>
  <sheetFormatPr defaultRowHeight="12" x14ac:dyDescent="0.2"/>
  <cols>
    <col min="1" max="1" width="13" style="316" customWidth="1"/>
    <col min="2" max="2" width="76.125" style="316" customWidth="1"/>
    <col min="3" max="3" width="15.75" style="316" customWidth="1"/>
    <col min="4" max="4" width="18" style="316" customWidth="1"/>
    <col min="5" max="5" width="17.5" style="317" customWidth="1"/>
    <col min="6" max="6" width="9" style="316" customWidth="1"/>
    <col min="7" max="7" width="9.125" style="316" customWidth="1"/>
    <col min="8" max="8" width="11.25" style="316" customWidth="1"/>
    <col min="9" max="9" width="11.25" style="317" customWidth="1"/>
    <col min="10" max="17" width="11.25" style="316" customWidth="1"/>
    <col min="18" max="18" width="9.25" style="316" customWidth="1"/>
    <col min="19" max="19" width="10.125" style="316" customWidth="1"/>
    <col min="20" max="20" width="11.75" style="316" customWidth="1"/>
    <col min="21" max="21" width="9.375" style="316" customWidth="1"/>
    <col min="22" max="22" width="12.75" style="316" customWidth="1"/>
    <col min="23" max="23" width="10.875" style="316" customWidth="1"/>
    <col min="24" max="24" width="13.25" style="316" customWidth="1"/>
    <col min="25" max="26" width="10.625" style="316" customWidth="1"/>
    <col min="27" max="27" width="12.125" style="316" customWidth="1"/>
    <col min="28" max="28" width="10.625" style="316" customWidth="1"/>
    <col min="29" max="29" width="22.75" style="316" customWidth="1"/>
    <col min="30" max="67" width="10.625" style="316" customWidth="1"/>
    <col min="68" max="68" width="12.125" style="316" customWidth="1"/>
    <col min="69" max="69" width="11.5" style="316" customWidth="1"/>
    <col min="70" max="70" width="14.125" style="316" customWidth="1"/>
    <col min="71" max="71" width="15.125" style="316" customWidth="1"/>
    <col min="72" max="72" width="13" style="316" customWidth="1"/>
    <col min="73" max="73" width="11.75" style="316" customWidth="1"/>
    <col min="74" max="74" width="17.5" style="316" customWidth="1"/>
    <col min="75" max="16384" width="9" style="316"/>
  </cols>
  <sheetData>
    <row r="1" spans="1:28" x14ac:dyDescent="0.2">
      <c r="V1" s="318" t="s">
        <v>62</v>
      </c>
    </row>
    <row r="2" spans="1:28" x14ac:dyDescent="0.2">
      <c r="V2" s="319" t="s">
        <v>0</v>
      </c>
    </row>
    <row r="3" spans="1:28" x14ac:dyDescent="0.2">
      <c r="V3" s="319" t="s">
        <v>802</v>
      </c>
    </row>
    <row r="4" spans="1:28" x14ac:dyDescent="0.2">
      <c r="A4" s="320" t="s">
        <v>794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</row>
    <row r="5" spans="1:28" ht="18.75" customHeight="1" x14ac:dyDescent="0.2">
      <c r="A5" s="321" t="s">
        <v>1014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2"/>
      <c r="X5" s="322"/>
      <c r="Y5" s="322"/>
      <c r="Z5" s="322"/>
      <c r="AA5" s="322"/>
      <c r="AB5" s="322"/>
    </row>
    <row r="6" spans="1:28" x14ac:dyDescent="0.2">
      <c r="A6" s="323"/>
      <c r="B6" s="323"/>
      <c r="C6" s="323"/>
      <c r="D6" s="323"/>
      <c r="E6" s="324"/>
      <c r="F6" s="323"/>
      <c r="G6" s="323"/>
      <c r="H6" s="323"/>
      <c r="I6" s="324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</row>
    <row r="7" spans="1:28" ht="18.75" customHeight="1" x14ac:dyDescent="0.2">
      <c r="A7" s="321" t="str">
        <f>'[1]Форма 10 план фин по инвест'!$A$7:$T$7</f>
        <v>Отчет о реализации инвестиционной программы  ГУП "Региональные электрические сети "РБ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V7" s="321"/>
      <c r="W7" s="322"/>
      <c r="X7" s="322"/>
      <c r="Y7" s="322"/>
      <c r="Z7" s="322"/>
      <c r="AA7" s="322"/>
    </row>
    <row r="8" spans="1:28" x14ac:dyDescent="0.2">
      <c r="A8" s="325" t="s">
        <v>79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6"/>
      <c r="X8" s="326"/>
      <c r="Y8" s="326"/>
      <c r="Z8" s="326"/>
      <c r="AA8" s="326"/>
    </row>
    <row r="9" spans="1:28" x14ac:dyDescent="0.2">
      <c r="A9" s="327"/>
      <c r="B9" s="327"/>
      <c r="C9" s="327"/>
      <c r="D9" s="327"/>
      <c r="E9" s="328"/>
      <c r="F9" s="327"/>
      <c r="G9" s="327"/>
      <c r="H9" s="327"/>
      <c r="I9" s="328"/>
      <c r="J9" s="327"/>
      <c r="K9" s="327"/>
      <c r="L9" s="327"/>
      <c r="M9" s="327"/>
      <c r="N9" s="327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</row>
    <row r="10" spans="1:28" x14ac:dyDescent="0.2">
      <c r="A10" s="329" t="str">
        <f>'[1]Форма 10 план фин по инвест'!$A$10:$T$10</f>
        <v>Год раскрытия информации:  2022 год</v>
      </c>
      <c r="B10" s="329"/>
      <c r="C10" s="329"/>
      <c r="D10" s="329"/>
      <c r="E10" s="329"/>
      <c r="F10" s="329"/>
      <c r="G10" s="329"/>
      <c r="H10" s="329"/>
      <c r="I10" s="329"/>
      <c r="J10" s="329"/>
      <c r="K10" s="329"/>
      <c r="L10" s="329"/>
      <c r="M10" s="329"/>
      <c r="N10" s="329"/>
      <c r="O10" s="329"/>
      <c r="P10" s="329"/>
      <c r="Q10" s="329"/>
      <c r="R10" s="329"/>
      <c r="S10" s="329"/>
      <c r="T10" s="329"/>
      <c r="U10" s="329"/>
      <c r="V10" s="329"/>
      <c r="W10" s="330"/>
      <c r="X10" s="330"/>
      <c r="Y10" s="330"/>
      <c r="Z10" s="330"/>
      <c r="AA10" s="330"/>
    </row>
    <row r="11" spans="1:28" x14ac:dyDescent="0.2">
      <c r="AA11" s="319"/>
    </row>
    <row r="12" spans="1:28" x14ac:dyDescent="0.2">
      <c r="A12" s="325" t="str">
        <f>'[1]Форма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6"/>
      <c r="X12" s="326"/>
      <c r="Y12" s="326"/>
      <c r="Z12" s="331"/>
      <c r="AA12" s="331"/>
    </row>
    <row r="13" spans="1:28" x14ac:dyDescent="0.2">
      <c r="A13" s="325" t="s">
        <v>858</v>
      </c>
      <c r="B13" s="325"/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5"/>
      <c r="W13" s="326"/>
      <c r="X13" s="326"/>
      <c r="Y13" s="326"/>
      <c r="Z13" s="326"/>
      <c r="AA13" s="326"/>
    </row>
    <row r="14" spans="1:28" ht="26.25" customHeight="1" x14ac:dyDescent="0.2">
      <c r="A14" s="332"/>
      <c r="B14" s="332"/>
      <c r="C14" s="332"/>
      <c r="D14" s="332"/>
      <c r="E14" s="332"/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</row>
    <row r="15" spans="1:28" ht="130.5" customHeight="1" x14ac:dyDescent="0.2">
      <c r="A15" s="333" t="s">
        <v>67</v>
      </c>
      <c r="B15" s="334" t="s">
        <v>20</v>
      </c>
      <c r="C15" s="334" t="s">
        <v>5</v>
      </c>
      <c r="D15" s="333" t="s">
        <v>822</v>
      </c>
      <c r="E15" s="335" t="s">
        <v>969</v>
      </c>
      <c r="F15" s="334" t="s">
        <v>970</v>
      </c>
      <c r="G15" s="334"/>
      <c r="H15" s="336" t="s">
        <v>971</v>
      </c>
      <c r="I15" s="337"/>
      <c r="J15" s="337"/>
      <c r="K15" s="337"/>
      <c r="L15" s="337"/>
      <c r="M15" s="337"/>
      <c r="N15" s="337"/>
      <c r="O15" s="337"/>
      <c r="P15" s="337"/>
      <c r="Q15" s="338"/>
      <c r="R15" s="334" t="s">
        <v>832</v>
      </c>
      <c r="S15" s="334"/>
      <c r="T15" s="339" t="s">
        <v>762</v>
      </c>
      <c r="U15" s="340"/>
      <c r="V15" s="333" t="s">
        <v>7</v>
      </c>
    </row>
    <row r="16" spans="1:28" ht="35.25" customHeight="1" x14ac:dyDescent="0.2">
      <c r="A16" s="341"/>
      <c r="B16" s="334"/>
      <c r="C16" s="334"/>
      <c r="D16" s="341"/>
      <c r="E16" s="342"/>
      <c r="F16" s="343" t="s">
        <v>4</v>
      </c>
      <c r="G16" s="343" t="s">
        <v>15</v>
      </c>
      <c r="H16" s="334" t="s">
        <v>14</v>
      </c>
      <c r="I16" s="334"/>
      <c r="J16" s="334" t="s">
        <v>75</v>
      </c>
      <c r="K16" s="334"/>
      <c r="L16" s="334" t="s">
        <v>76</v>
      </c>
      <c r="M16" s="334"/>
      <c r="N16" s="339" t="s">
        <v>77</v>
      </c>
      <c r="O16" s="340"/>
      <c r="P16" s="339" t="s">
        <v>78</v>
      </c>
      <c r="Q16" s="340"/>
      <c r="R16" s="343" t="s">
        <v>4</v>
      </c>
      <c r="S16" s="343" t="s">
        <v>15</v>
      </c>
      <c r="T16" s="344"/>
      <c r="U16" s="345"/>
      <c r="V16" s="341"/>
    </row>
    <row r="17" spans="1:22" ht="35.25" customHeight="1" x14ac:dyDescent="0.2">
      <c r="A17" s="341"/>
      <c r="B17" s="334"/>
      <c r="C17" s="334"/>
      <c r="D17" s="341"/>
      <c r="E17" s="342"/>
      <c r="F17" s="343"/>
      <c r="G17" s="343"/>
      <c r="H17" s="334"/>
      <c r="I17" s="334"/>
      <c r="J17" s="334"/>
      <c r="K17" s="334"/>
      <c r="L17" s="334"/>
      <c r="M17" s="334"/>
      <c r="N17" s="346"/>
      <c r="O17" s="347"/>
      <c r="P17" s="346"/>
      <c r="Q17" s="347"/>
      <c r="R17" s="343"/>
      <c r="S17" s="343"/>
      <c r="T17" s="346"/>
      <c r="U17" s="347"/>
      <c r="V17" s="341"/>
    </row>
    <row r="18" spans="1:22" ht="65.25" customHeight="1" x14ac:dyDescent="0.2">
      <c r="A18" s="348"/>
      <c r="B18" s="334"/>
      <c r="C18" s="334"/>
      <c r="D18" s="348"/>
      <c r="E18" s="349"/>
      <c r="F18" s="343"/>
      <c r="G18" s="343"/>
      <c r="H18" s="350" t="s">
        <v>9</v>
      </c>
      <c r="I18" s="351" t="s">
        <v>26</v>
      </c>
      <c r="J18" s="350" t="s">
        <v>9</v>
      </c>
      <c r="K18" s="350" t="s">
        <v>26</v>
      </c>
      <c r="L18" s="350" t="s">
        <v>9</v>
      </c>
      <c r="M18" s="350" t="s">
        <v>26</v>
      </c>
      <c r="N18" s="352" t="s">
        <v>9</v>
      </c>
      <c r="O18" s="352" t="s">
        <v>26</v>
      </c>
      <c r="P18" s="352" t="s">
        <v>9</v>
      </c>
      <c r="Q18" s="352" t="s">
        <v>26</v>
      </c>
      <c r="R18" s="343"/>
      <c r="S18" s="343"/>
      <c r="T18" s="353" t="s">
        <v>830</v>
      </c>
      <c r="U18" s="353" t="s">
        <v>8</v>
      </c>
      <c r="V18" s="348"/>
    </row>
    <row r="19" spans="1:22" ht="20.25" customHeight="1" x14ac:dyDescent="0.2">
      <c r="A19" s="350">
        <v>1</v>
      </c>
      <c r="B19" s="350">
        <f>A19+1</f>
        <v>2</v>
      </c>
      <c r="C19" s="350">
        <f t="shared" ref="C19:V19" si="0">B19+1</f>
        <v>3</v>
      </c>
      <c r="D19" s="350">
        <f t="shared" si="0"/>
        <v>4</v>
      </c>
      <c r="E19" s="350">
        <f t="shared" si="0"/>
        <v>5</v>
      </c>
      <c r="F19" s="350">
        <f t="shared" si="0"/>
        <v>6</v>
      </c>
      <c r="G19" s="350">
        <f t="shared" si="0"/>
        <v>7</v>
      </c>
      <c r="H19" s="350">
        <f t="shared" si="0"/>
        <v>8</v>
      </c>
      <c r="I19" s="354">
        <f>H19+1</f>
        <v>9</v>
      </c>
      <c r="J19" s="350">
        <f t="shared" si="0"/>
        <v>10</v>
      </c>
      <c r="K19" s="350">
        <f t="shared" si="0"/>
        <v>11</v>
      </c>
      <c r="L19" s="350">
        <f t="shared" si="0"/>
        <v>12</v>
      </c>
      <c r="M19" s="350">
        <f t="shared" si="0"/>
        <v>13</v>
      </c>
      <c r="N19" s="350">
        <f t="shared" si="0"/>
        <v>14</v>
      </c>
      <c r="O19" s="350">
        <f t="shared" si="0"/>
        <v>15</v>
      </c>
      <c r="P19" s="350">
        <f t="shared" si="0"/>
        <v>16</v>
      </c>
      <c r="Q19" s="350">
        <f t="shared" si="0"/>
        <v>17</v>
      </c>
      <c r="R19" s="350">
        <f t="shared" si="0"/>
        <v>18</v>
      </c>
      <c r="S19" s="350">
        <f t="shared" si="0"/>
        <v>19</v>
      </c>
      <c r="T19" s="350">
        <f t="shared" si="0"/>
        <v>20</v>
      </c>
      <c r="U19" s="350">
        <f t="shared" si="0"/>
        <v>21</v>
      </c>
      <c r="V19" s="350">
        <f t="shared" si="0"/>
        <v>22</v>
      </c>
    </row>
    <row r="20" spans="1:22" ht="20.25" customHeight="1" x14ac:dyDescent="0.2">
      <c r="A20" s="355" t="s">
        <v>859</v>
      </c>
      <c r="B20" s="356" t="s">
        <v>84</v>
      </c>
      <c r="C20" s="355" t="s">
        <v>835</v>
      </c>
      <c r="D20" s="357">
        <f>D22+D23</f>
        <v>8.1761988333333342</v>
      </c>
      <c r="E20" s="358">
        <v>0</v>
      </c>
      <c r="F20" s="357">
        <f>D20</f>
        <v>8.1761988333333342</v>
      </c>
      <c r="G20" s="359">
        <f>H20</f>
        <v>89.604771113333342</v>
      </c>
      <c r="H20" s="360">
        <f>H22+H23+H24+H21</f>
        <v>89.604771113333342</v>
      </c>
      <c r="I20" s="360">
        <f>K20+M20+O20+Q20</f>
        <v>24.093786496666667</v>
      </c>
      <c r="J20" s="357">
        <f>J22+J23+J24+J21</f>
        <v>3.8238297799999996</v>
      </c>
      <c r="K20" s="357">
        <f>K22+K23+K24</f>
        <v>4.0434690900000003</v>
      </c>
      <c r="L20" s="357">
        <f>L22+L23+L24+L21</f>
        <v>2.158121</v>
      </c>
      <c r="M20" s="360">
        <f>M22+M23+M24</f>
        <v>2.9410058766666665</v>
      </c>
      <c r="N20" s="357">
        <f>N22+N23+N24+N21</f>
        <v>25.337412</v>
      </c>
      <c r="O20" s="361">
        <f>O22+O23+O24</f>
        <v>17.109311529999999</v>
      </c>
      <c r="P20" s="357">
        <f>P22+P23+P24+P21</f>
        <v>58.285408333333329</v>
      </c>
      <c r="Q20" s="360">
        <f>Q22+Q23+Q24</f>
        <v>0</v>
      </c>
      <c r="R20" s="362"/>
      <c r="S20" s="362"/>
      <c r="T20" s="358">
        <f>N20-O20</f>
        <v>8.2281004700000011</v>
      </c>
      <c r="U20" s="363">
        <f>(T20*100)/N20</f>
        <v>32.47411562791023</v>
      </c>
      <c r="V20" s="350" t="s">
        <v>973</v>
      </c>
    </row>
    <row r="21" spans="1:22" ht="20.25" customHeight="1" x14ac:dyDescent="0.2">
      <c r="A21" s="355" t="s">
        <v>836</v>
      </c>
      <c r="B21" s="356" t="s">
        <v>837</v>
      </c>
      <c r="C21" s="355"/>
      <c r="D21" s="357">
        <f>D26</f>
        <v>11.723615000000001</v>
      </c>
      <c r="E21" s="358">
        <v>0</v>
      </c>
      <c r="F21" s="360">
        <f>F26</f>
        <v>11.723615000000001</v>
      </c>
      <c r="G21" s="359">
        <f t="shared" ref="F21:G90" si="1">H21</f>
        <v>0</v>
      </c>
      <c r="H21" s="357">
        <f>J21+L21+N21+P21</f>
        <v>0</v>
      </c>
      <c r="I21" s="360">
        <f t="shared" ref="I21" si="2">I26</f>
        <v>0</v>
      </c>
      <c r="J21" s="360">
        <v>0</v>
      </c>
      <c r="K21" s="360">
        <f t="shared" ref="K21" si="3">K26</f>
        <v>0</v>
      </c>
      <c r="L21" s="360">
        <v>0</v>
      </c>
      <c r="M21" s="360">
        <f t="shared" ref="M21" si="4">M26</f>
        <v>0</v>
      </c>
      <c r="N21" s="360">
        <v>0</v>
      </c>
      <c r="O21" s="360">
        <f t="shared" ref="O21" si="5">O26</f>
        <v>0</v>
      </c>
      <c r="P21" s="360">
        <v>0</v>
      </c>
      <c r="Q21" s="360">
        <f t="shared" ref="Q21" si="6">Q26</f>
        <v>0</v>
      </c>
      <c r="R21" s="362"/>
      <c r="S21" s="362"/>
      <c r="T21" s="358">
        <f t="shared" ref="T21:T84" si="7">N21-O21</f>
        <v>0</v>
      </c>
      <c r="U21" s="363" t="e">
        <f t="shared" ref="U21:U84" si="8">(T21*100)/N21</f>
        <v>#DIV/0!</v>
      </c>
      <c r="V21" s="362"/>
    </row>
    <row r="22" spans="1:22" ht="20.25" customHeight="1" x14ac:dyDescent="0.2">
      <c r="A22" s="355" t="s">
        <v>838</v>
      </c>
      <c r="B22" s="356" t="s">
        <v>839</v>
      </c>
      <c r="C22" s="355" t="s">
        <v>835</v>
      </c>
      <c r="D22" s="357">
        <f>D34</f>
        <v>3.9028537583333338</v>
      </c>
      <c r="E22" s="358">
        <v>0</v>
      </c>
      <c r="F22" s="360">
        <f>F34</f>
        <v>3.9028537583333338</v>
      </c>
      <c r="G22" s="359">
        <f>H22</f>
        <v>37.475276780000002</v>
      </c>
      <c r="H22" s="357">
        <f>J22+L22+N22+P22</f>
        <v>37.475276780000002</v>
      </c>
      <c r="I22" s="364">
        <v>0</v>
      </c>
      <c r="J22" s="364">
        <f>J34</f>
        <v>3.8238297799999996</v>
      </c>
      <c r="K22" s="364">
        <f>K34</f>
        <v>4.0434690900000003</v>
      </c>
      <c r="L22" s="364">
        <f t="shared" ref="L22" si="9">L34</f>
        <v>2.158121</v>
      </c>
      <c r="M22" s="364">
        <f>M34</f>
        <v>2.9243392099999999</v>
      </c>
      <c r="N22" s="364">
        <f>N34</f>
        <v>22.376318000000001</v>
      </c>
      <c r="O22" s="365">
        <f>O34</f>
        <v>16.407653020000001</v>
      </c>
      <c r="P22" s="364">
        <f>P34</f>
        <v>9.1170079999999984</v>
      </c>
      <c r="Q22" s="364">
        <f>Q34</f>
        <v>0</v>
      </c>
      <c r="R22" s="362"/>
      <c r="S22" s="362"/>
      <c r="T22" s="358">
        <f t="shared" si="7"/>
        <v>5.9686649799999998</v>
      </c>
      <c r="U22" s="363">
        <f t="shared" si="8"/>
        <v>26.674026441705017</v>
      </c>
      <c r="V22" s="362"/>
    </row>
    <row r="23" spans="1:22" ht="20.25" customHeight="1" x14ac:dyDescent="0.2">
      <c r="A23" s="355" t="s">
        <v>840</v>
      </c>
      <c r="B23" s="356" t="s">
        <v>841</v>
      </c>
      <c r="C23" s="355" t="s">
        <v>835</v>
      </c>
      <c r="D23" s="357">
        <f t="shared" ref="D23" si="10">D79</f>
        <v>4.2733450750000008</v>
      </c>
      <c r="E23" s="358">
        <v>0</v>
      </c>
      <c r="F23" s="360">
        <f t="shared" ref="F23" si="11">F79</f>
        <v>4.2733450750000008</v>
      </c>
      <c r="G23" s="359">
        <f t="shared" si="1"/>
        <v>48.318111000000002</v>
      </c>
      <c r="H23" s="357">
        <f>J23+L23+N23+P23</f>
        <v>48.318111000000002</v>
      </c>
      <c r="I23" s="364">
        <v>0</v>
      </c>
      <c r="J23" s="364">
        <f t="shared" ref="J23" si="12">J79</f>
        <v>0</v>
      </c>
      <c r="K23" s="364">
        <f>K78</f>
        <v>0</v>
      </c>
      <c r="L23" s="364">
        <f t="shared" ref="L23" si="13">L79</f>
        <v>0</v>
      </c>
      <c r="M23" s="364">
        <f>M78</f>
        <v>0</v>
      </c>
      <c r="N23" s="364">
        <f>N78</f>
        <v>2.9610940000000001</v>
      </c>
      <c r="O23" s="364">
        <f>O78</f>
        <v>0.68165851</v>
      </c>
      <c r="P23" s="364">
        <f>P78</f>
        <v>45.357016999999999</v>
      </c>
      <c r="Q23" s="364">
        <f>Q78</f>
        <v>0</v>
      </c>
      <c r="R23" s="362"/>
      <c r="S23" s="362"/>
      <c r="T23" s="358">
        <f t="shared" si="7"/>
        <v>2.27943549</v>
      </c>
      <c r="U23" s="363">
        <f>(T23*100)/N23</f>
        <v>76.979504534472724</v>
      </c>
      <c r="V23" s="362"/>
    </row>
    <row r="24" spans="1:22" ht="20.25" customHeight="1" x14ac:dyDescent="0.2">
      <c r="A24" s="355" t="s">
        <v>842</v>
      </c>
      <c r="B24" s="356" t="s">
        <v>843</v>
      </c>
      <c r="C24" s="355" t="s">
        <v>835</v>
      </c>
      <c r="D24" s="359">
        <f t="shared" ref="D24" si="14">E24</f>
        <v>3.8113833333333336</v>
      </c>
      <c r="E24" s="359">
        <f t="shared" ref="E24" si="15">F24</f>
        <v>3.8113833333333336</v>
      </c>
      <c r="F24" s="359">
        <f t="shared" si="1"/>
        <v>3.8113833333333336</v>
      </c>
      <c r="G24" s="359">
        <f t="shared" si="1"/>
        <v>3.8113833333333336</v>
      </c>
      <c r="H24" s="357">
        <f t="shared" ref="H24" si="16">J24+L24+N24+P24</f>
        <v>3.8113833333333336</v>
      </c>
      <c r="I24" s="364">
        <v>0</v>
      </c>
      <c r="J24" s="364">
        <f>J90</f>
        <v>0</v>
      </c>
      <c r="K24" s="364">
        <f>K90</f>
        <v>0</v>
      </c>
      <c r="L24" s="364">
        <f>L90</f>
        <v>0</v>
      </c>
      <c r="M24" s="364">
        <f>M90</f>
        <v>1.6666666666666666E-2</v>
      </c>
      <c r="N24" s="364">
        <f t="shared" ref="N24" si="17">N90</f>
        <v>0</v>
      </c>
      <c r="O24" s="364">
        <f>O90</f>
        <v>0.02</v>
      </c>
      <c r="P24" s="364">
        <f>P90</f>
        <v>3.8113833333333336</v>
      </c>
      <c r="Q24" s="364">
        <f>Q90</f>
        <v>0</v>
      </c>
      <c r="R24" s="362"/>
      <c r="S24" s="362"/>
      <c r="T24" s="358">
        <f t="shared" si="7"/>
        <v>-0.02</v>
      </c>
      <c r="U24" s="363" t="e">
        <f t="shared" si="8"/>
        <v>#DIV/0!</v>
      </c>
      <c r="V24" s="362"/>
    </row>
    <row r="25" spans="1:22" ht="20.25" customHeight="1" x14ac:dyDescent="0.2">
      <c r="A25" s="355">
        <v>1</v>
      </c>
      <c r="B25" s="356" t="s">
        <v>864</v>
      </c>
      <c r="C25" s="355"/>
      <c r="D25" s="357"/>
      <c r="E25" s="358"/>
      <c r="F25" s="360"/>
      <c r="G25" s="359">
        <f t="shared" si="1"/>
        <v>0</v>
      </c>
      <c r="H25" s="357"/>
      <c r="I25" s="364"/>
      <c r="J25" s="364"/>
      <c r="K25" s="364"/>
      <c r="L25" s="364"/>
      <c r="M25" s="364"/>
      <c r="N25" s="364"/>
      <c r="O25" s="364"/>
      <c r="P25" s="364"/>
      <c r="Q25" s="364"/>
      <c r="R25" s="362"/>
      <c r="S25" s="362"/>
      <c r="T25" s="358">
        <f t="shared" si="7"/>
        <v>0</v>
      </c>
      <c r="U25" s="363" t="e">
        <f t="shared" si="8"/>
        <v>#DIV/0!</v>
      </c>
      <c r="V25" s="362"/>
    </row>
    <row r="26" spans="1:22" ht="27.75" customHeight="1" x14ac:dyDescent="0.2">
      <c r="A26" s="355" t="s">
        <v>90</v>
      </c>
      <c r="B26" s="356" t="s">
        <v>844</v>
      </c>
      <c r="C26" s="355" t="s">
        <v>835</v>
      </c>
      <c r="D26" s="357">
        <f t="shared" ref="D26:F26" si="18">D27</f>
        <v>11.723615000000001</v>
      </c>
      <c r="E26" s="358"/>
      <c r="F26" s="360">
        <f t="shared" si="18"/>
        <v>11.723615000000001</v>
      </c>
      <c r="G26" s="359">
        <f t="shared" si="1"/>
        <v>0</v>
      </c>
      <c r="H26" s="357">
        <f>H27</f>
        <v>0</v>
      </c>
      <c r="I26" s="364">
        <f t="shared" ref="I26:J26" si="19">I27</f>
        <v>0</v>
      </c>
      <c r="J26" s="364">
        <f t="shared" si="19"/>
        <v>11.723615000000001</v>
      </c>
      <c r="K26" s="364">
        <f t="shared" ref="K26:P26" si="20">K27</f>
        <v>0</v>
      </c>
      <c r="L26" s="364">
        <f t="shared" si="20"/>
        <v>11.723615000000001</v>
      </c>
      <c r="M26" s="364">
        <f t="shared" si="20"/>
        <v>0</v>
      </c>
      <c r="N26" s="364">
        <f t="shared" si="20"/>
        <v>11.723615000000001</v>
      </c>
      <c r="O26" s="364">
        <f t="shared" si="20"/>
        <v>0</v>
      </c>
      <c r="P26" s="364">
        <f t="shared" si="20"/>
        <v>11.723615000000001</v>
      </c>
      <c r="Q26" s="364">
        <f t="shared" ref="Q26" si="21">Q27</f>
        <v>0</v>
      </c>
      <c r="R26" s="362"/>
      <c r="S26" s="362"/>
      <c r="T26" s="358">
        <f t="shared" si="7"/>
        <v>11.723615000000001</v>
      </c>
      <c r="U26" s="363">
        <f t="shared" si="8"/>
        <v>100</v>
      </c>
      <c r="V26" s="362"/>
    </row>
    <row r="27" spans="1:22" ht="39.75" customHeight="1" x14ac:dyDescent="0.2">
      <c r="A27" s="355" t="s">
        <v>92</v>
      </c>
      <c r="B27" s="356" t="s">
        <v>845</v>
      </c>
      <c r="C27" s="355" t="s">
        <v>835</v>
      </c>
      <c r="D27" s="366">
        <f>D29+D31+D32</f>
        <v>11.723615000000001</v>
      </c>
      <c r="E27" s="358">
        <f>I27</f>
        <v>0</v>
      </c>
      <c r="F27" s="367">
        <f>F29+F31+F32</f>
        <v>11.723615000000001</v>
      </c>
      <c r="G27" s="359">
        <f t="shared" si="1"/>
        <v>0</v>
      </c>
      <c r="H27" s="366">
        <f>H28+H30+H32</f>
        <v>0</v>
      </c>
      <c r="I27" s="364">
        <f t="shared" ref="I27" si="22">I28+I30+I32</f>
        <v>0</v>
      </c>
      <c r="J27" s="364">
        <f>J29+J31+J32</f>
        <v>11.723615000000001</v>
      </c>
      <c r="K27" s="364">
        <f t="shared" ref="K27:O27" si="23">K28+K30+K32</f>
        <v>0</v>
      </c>
      <c r="L27" s="364">
        <f>L29+L31+L32</f>
        <v>11.723615000000001</v>
      </c>
      <c r="M27" s="364">
        <f t="shared" si="23"/>
        <v>0</v>
      </c>
      <c r="N27" s="364">
        <f>N29+N31+N32</f>
        <v>11.723615000000001</v>
      </c>
      <c r="O27" s="364">
        <f t="shared" si="23"/>
        <v>0</v>
      </c>
      <c r="P27" s="364">
        <f>P28+P30+P32</f>
        <v>11.723615000000001</v>
      </c>
      <c r="Q27" s="364">
        <f t="shared" ref="Q27" si="24">Q28+Q30+Q32</f>
        <v>0</v>
      </c>
      <c r="R27" s="362"/>
      <c r="S27" s="362"/>
      <c r="T27" s="358">
        <f t="shared" si="7"/>
        <v>11.723615000000001</v>
      </c>
      <c r="U27" s="363">
        <f t="shared" si="8"/>
        <v>100</v>
      </c>
      <c r="V27" s="362"/>
    </row>
    <row r="28" spans="1:22" ht="21.75" customHeight="1" x14ac:dyDescent="0.2">
      <c r="A28" s="355" t="s">
        <v>93</v>
      </c>
      <c r="B28" s="356" t="s">
        <v>846</v>
      </c>
      <c r="C28" s="355" t="s">
        <v>860</v>
      </c>
      <c r="D28" s="357">
        <f t="shared" ref="D28:F28" si="25">D29</f>
        <v>2.3820674999999998</v>
      </c>
      <c r="E28" s="358"/>
      <c r="F28" s="360">
        <f t="shared" si="25"/>
        <v>2.3820674999999998</v>
      </c>
      <c r="G28" s="359">
        <f t="shared" si="1"/>
        <v>0</v>
      </c>
      <c r="H28" s="364">
        <v>0</v>
      </c>
      <c r="I28" s="364">
        <v>0</v>
      </c>
      <c r="J28" s="364">
        <f t="shared" ref="J28" si="26">J29</f>
        <v>2.3820674999999998</v>
      </c>
      <c r="K28" s="364">
        <v>0</v>
      </c>
      <c r="L28" s="364">
        <v>0</v>
      </c>
      <c r="M28" s="364">
        <v>0</v>
      </c>
      <c r="N28" s="364">
        <v>0</v>
      </c>
      <c r="O28" s="364">
        <v>0</v>
      </c>
      <c r="P28" s="364">
        <f t="shared" ref="P28" si="27">P29</f>
        <v>2.3820674999999998</v>
      </c>
      <c r="Q28" s="364">
        <v>0</v>
      </c>
      <c r="R28" s="362"/>
      <c r="S28" s="362"/>
      <c r="T28" s="358">
        <f t="shared" si="7"/>
        <v>0</v>
      </c>
      <c r="U28" s="363" t="e">
        <f t="shared" si="8"/>
        <v>#DIV/0!</v>
      </c>
      <c r="V28" s="362"/>
    </row>
    <row r="29" spans="1:22" ht="15.75" customHeight="1" x14ac:dyDescent="0.2">
      <c r="A29" s="355" t="s">
        <v>780</v>
      </c>
      <c r="B29" s="356" t="s">
        <v>780</v>
      </c>
      <c r="C29" s="355"/>
      <c r="D29" s="357">
        <v>2.3820674999999998</v>
      </c>
      <c r="E29" s="358"/>
      <c r="F29" s="360">
        <v>2.3820674999999998</v>
      </c>
      <c r="G29" s="359">
        <f t="shared" si="1"/>
        <v>0</v>
      </c>
      <c r="H29" s="360">
        <v>0</v>
      </c>
      <c r="I29" s="360">
        <v>0</v>
      </c>
      <c r="J29" s="360">
        <v>2.3820674999999998</v>
      </c>
      <c r="K29" s="360">
        <v>0</v>
      </c>
      <c r="L29" s="360">
        <v>2.3820674999999998</v>
      </c>
      <c r="M29" s="360">
        <v>0</v>
      </c>
      <c r="N29" s="360">
        <v>2.3820674999999998</v>
      </c>
      <c r="O29" s="360">
        <v>0</v>
      </c>
      <c r="P29" s="360">
        <v>2.3820674999999998</v>
      </c>
      <c r="Q29" s="360">
        <v>0</v>
      </c>
      <c r="R29" s="362"/>
      <c r="S29" s="362"/>
      <c r="T29" s="358">
        <f t="shared" si="7"/>
        <v>2.3820674999999998</v>
      </c>
      <c r="U29" s="363">
        <f t="shared" si="8"/>
        <v>100</v>
      </c>
      <c r="V29" s="362"/>
    </row>
    <row r="30" spans="1:22" ht="38.25" customHeight="1" x14ac:dyDescent="0.2">
      <c r="A30" s="355" t="s">
        <v>95</v>
      </c>
      <c r="B30" s="356" t="s">
        <v>847</v>
      </c>
      <c r="C30" s="355" t="s">
        <v>861</v>
      </c>
      <c r="D30" s="357">
        <f t="shared" ref="D30:F30" si="28">D31</f>
        <v>9.3415475000000008</v>
      </c>
      <c r="E30" s="358">
        <v>0</v>
      </c>
      <c r="F30" s="360">
        <f t="shared" si="28"/>
        <v>9.3415475000000008</v>
      </c>
      <c r="G30" s="359">
        <f t="shared" si="1"/>
        <v>0</v>
      </c>
      <c r="H30" s="364">
        <v>0</v>
      </c>
      <c r="I30" s="364">
        <v>0</v>
      </c>
      <c r="J30" s="364">
        <f t="shared" ref="J30" si="29">J31</f>
        <v>9.3415475000000008</v>
      </c>
      <c r="K30" s="364">
        <v>0</v>
      </c>
      <c r="L30" s="364">
        <v>0</v>
      </c>
      <c r="M30" s="364">
        <v>0</v>
      </c>
      <c r="N30" s="364">
        <v>0</v>
      </c>
      <c r="O30" s="364">
        <v>0</v>
      </c>
      <c r="P30" s="364">
        <f t="shared" ref="P30" si="30">P31</f>
        <v>9.3415475000000008</v>
      </c>
      <c r="Q30" s="364">
        <v>0</v>
      </c>
      <c r="R30" s="362"/>
      <c r="S30" s="362"/>
      <c r="T30" s="358">
        <f t="shared" si="7"/>
        <v>0</v>
      </c>
      <c r="U30" s="363" t="e">
        <f t="shared" si="8"/>
        <v>#DIV/0!</v>
      </c>
      <c r="V30" s="362"/>
    </row>
    <row r="31" spans="1:22" ht="12.75" customHeight="1" x14ac:dyDescent="0.2">
      <c r="A31" s="355" t="s">
        <v>780</v>
      </c>
      <c r="B31" s="356" t="s">
        <v>780</v>
      </c>
      <c r="C31" s="355"/>
      <c r="D31" s="357">
        <v>9.3415475000000008</v>
      </c>
      <c r="E31" s="358"/>
      <c r="F31" s="360">
        <v>9.3415475000000008</v>
      </c>
      <c r="G31" s="359">
        <f t="shared" si="1"/>
        <v>0</v>
      </c>
      <c r="H31" s="360">
        <v>0</v>
      </c>
      <c r="I31" s="360">
        <v>0</v>
      </c>
      <c r="J31" s="360">
        <v>9.3415475000000008</v>
      </c>
      <c r="K31" s="360">
        <v>0</v>
      </c>
      <c r="L31" s="360">
        <v>9.3415475000000008</v>
      </c>
      <c r="M31" s="360">
        <v>0</v>
      </c>
      <c r="N31" s="360">
        <v>9.3415475000000008</v>
      </c>
      <c r="O31" s="360">
        <v>0</v>
      </c>
      <c r="P31" s="360">
        <v>9.3415475000000008</v>
      </c>
      <c r="Q31" s="360">
        <v>0</v>
      </c>
      <c r="R31" s="362"/>
      <c r="S31" s="362"/>
      <c r="T31" s="358">
        <f t="shared" si="7"/>
        <v>9.3415475000000008</v>
      </c>
      <c r="U31" s="363">
        <f t="shared" si="8"/>
        <v>100</v>
      </c>
      <c r="V31" s="362"/>
    </row>
    <row r="32" spans="1:22" ht="27.75" customHeight="1" x14ac:dyDescent="0.2">
      <c r="A32" s="355" t="s">
        <v>97</v>
      </c>
      <c r="B32" s="356" t="s">
        <v>848</v>
      </c>
      <c r="C32" s="355" t="s">
        <v>862</v>
      </c>
      <c r="D32" s="357">
        <f t="shared" ref="D32:F32" si="31">D33</f>
        <v>0</v>
      </c>
      <c r="E32" s="351">
        <f t="shared" ref="E32:E34" si="32">I32</f>
        <v>0</v>
      </c>
      <c r="F32" s="360">
        <f t="shared" si="31"/>
        <v>0</v>
      </c>
      <c r="G32" s="359">
        <f t="shared" si="1"/>
        <v>0</v>
      </c>
      <c r="H32" s="364">
        <v>0</v>
      </c>
      <c r="I32" s="364">
        <v>0</v>
      </c>
      <c r="J32" s="364">
        <f t="shared" ref="J32" si="33">J33</f>
        <v>0</v>
      </c>
      <c r="K32" s="364">
        <f>K33</f>
        <v>0</v>
      </c>
      <c r="L32" s="364">
        <f t="shared" ref="L32" si="34">L33</f>
        <v>0</v>
      </c>
      <c r="M32" s="364">
        <v>0</v>
      </c>
      <c r="N32" s="364">
        <f t="shared" ref="N32" si="35">N33</f>
        <v>0</v>
      </c>
      <c r="O32" s="364">
        <v>0</v>
      </c>
      <c r="P32" s="364">
        <f t="shared" ref="P32" si="36">P33</f>
        <v>0</v>
      </c>
      <c r="Q32" s="364">
        <v>0</v>
      </c>
      <c r="R32" s="350"/>
      <c r="S32" s="350"/>
      <c r="T32" s="358">
        <f t="shared" si="7"/>
        <v>0</v>
      </c>
      <c r="U32" s="363" t="e">
        <f t="shared" si="8"/>
        <v>#DIV/0!</v>
      </c>
      <c r="V32" s="350"/>
    </row>
    <row r="33" spans="1:22" ht="10.5" customHeight="1" x14ac:dyDescent="0.2">
      <c r="A33" s="355"/>
      <c r="B33" s="356"/>
      <c r="C33" s="355"/>
      <c r="D33" s="366">
        <v>0</v>
      </c>
      <c r="E33" s="351"/>
      <c r="F33" s="367">
        <v>0</v>
      </c>
      <c r="G33" s="359">
        <f t="shared" si="1"/>
        <v>0</v>
      </c>
      <c r="H33" s="360">
        <v>0</v>
      </c>
      <c r="I33" s="360">
        <v>0</v>
      </c>
      <c r="J33" s="360">
        <v>0</v>
      </c>
      <c r="K33" s="360">
        <v>0</v>
      </c>
      <c r="L33" s="360">
        <v>0</v>
      </c>
      <c r="M33" s="360">
        <v>0</v>
      </c>
      <c r="N33" s="360">
        <v>0</v>
      </c>
      <c r="O33" s="360">
        <v>0</v>
      </c>
      <c r="P33" s="360">
        <v>0</v>
      </c>
      <c r="Q33" s="360">
        <v>0</v>
      </c>
      <c r="R33" s="350"/>
      <c r="S33" s="350"/>
      <c r="T33" s="358">
        <f t="shared" si="7"/>
        <v>0</v>
      </c>
      <c r="U33" s="363" t="e">
        <f t="shared" si="8"/>
        <v>#DIV/0!</v>
      </c>
      <c r="V33" s="350"/>
    </row>
    <row r="34" spans="1:22" ht="29.25" customHeight="1" x14ac:dyDescent="0.2">
      <c r="A34" s="355" t="s">
        <v>108</v>
      </c>
      <c r="B34" s="356" t="s">
        <v>849</v>
      </c>
      <c r="C34" s="355" t="s">
        <v>835</v>
      </c>
      <c r="D34" s="367">
        <f>D35+D64+D74</f>
        <v>3.9028537583333338</v>
      </c>
      <c r="E34" s="351">
        <f t="shared" si="32"/>
        <v>14.91876693</v>
      </c>
      <c r="F34" s="367">
        <f>F35+F64+F74</f>
        <v>3.9028537583333338</v>
      </c>
      <c r="G34" s="359">
        <f t="shared" si="1"/>
        <v>37.802163780000001</v>
      </c>
      <c r="H34" s="367">
        <f>H35+H75+H84+H87</f>
        <v>37.802163780000001</v>
      </c>
      <c r="I34" s="360">
        <f t="shared" ref="I34" si="37">I35+I75+I84+I87</f>
        <v>14.91876693</v>
      </c>
      <c r="J34" s="360">
        <f t="shared" ref="J34" si="38">J35+J64+J74</f>
        <v>3.8238297799999996</v>
      </c>
      <c r="K34" s="357">
        <f t="shared" ref="K34:Q34" si="39">K35+K64+K74</f>
        <v>4.0434690900000003</v>
      </c>
      <c r="L34" s="360">
        <f t="shared" si="39"/>
        <v>2.158121</v>
      </c>
      <c r="M34" s="360">
        <f t="shared" si="39"/>
        <v>2.9243392099999999</v>
      </c>
      <c r="N34" s="360">
        <f t="shared" si="39"/>
        <v>22.376318000000001</v>
      </c>
      <c r="O34" s="360">
        <f>O35+O64+O74</f>
        <v>16.407653020000001</v>
      </c>
      <c r="P34" s="360">
        <f t="shared" si="39"/>
        <v>9.1170079999999984</v>
      </c>
      <c r="Q34" s="360">
        <f t="shared" si="39"/>
        <v>0</v>
      </c>
      <c r="R34" s="350"/>
      <c r="S34" s="350"/>
      <c r="T34" s="358">
        <f t="shared" si="7"/>
        <v>5.9686649799999998</v>
      </c>
      <c r="U34" s="363">
        <f t="shared" si="8"/>
        <v>26.674026441705017</v>
      </c>
      <c r="V34" s="350"/>
    </row>
    <row r="35" spans="1:22" ht="27.75" customHeight="1" x14ac:dyDescent="0.2">
      <c r="A35" s="355" t="s">
        <v>109</v>
      </c>
      <c r="B35" s="356" t="s">
        <v>850</v>
      </c>
      <c r="C35" s="355" t="s">
        <v>835</v>
      </c>
      <c r="D35" s="367">
        <f>D36+D63</f>
        <v>1.8388385833333336</v>
      </c>
      <c r="E35" s="351"/>
      <c r="F35" s="367">
        <f>F36+F63</f>
        <v>1.8388385833333336</v>
      </c>
      <c r="G35" s="359">
        <f t="shared" si="1"/>
        <v>21.64376</v>
      </c>
      <c r="H35" s="360">
        <f>H36+H63</f>
        <v>21.64376</v>
      </c>
      <c r="I35" s="360">
        <f>I36+I63</f>
        <v>14.91876693</v>
      </c>
      <c r="J35" s="360">
        <f t="shared" ref="J35:K35" si="40">J36+J62</f>
        <v>0</v>
      </c>
      <c r="K35" s="360">
        <f t="shared" si="40"/>
        <v>0</v>
      </c>
      <c r="L35" s="360">
        <f t="shared" ref="L35:M35" si="41">L36+L62</f>
        <v>1</v>
      </c>
      <c r="M35" s="360">
        <f t="shared" si="41"/>
        <v>1.081</v>
      </c>
      <c r="N35" s="360">
        <f>N36+N62</f>
        <v>11.526752</v>
      </c>
      <c r="O35" s="360">
        <f t="shared" ref="O35" si="42">O36+O62</f>
        <v>7.78920178</v>
      </c>
      <c r="P35" s="360">
        <f t="shared" ref="P35:Q35" si="43">P36+P62</f>
        <v>9.1170079999999984</v>
      </c>
      <c r="Q35" s="360">
        <f t="shared" si="43"/>
        <v>0</v>
      </c>
      <c r="R35" s="350"/>
      <c r="S35" s="350"/>
      <c r="T35" s="358">
        <f t="shared" si="7"/>
        <v>3.7375502200000001</v>
      </c>
      <c r="U35" s="363">
        <f t="shared" si="8"/>
        <v>32.425007669116155</v>
      </c>
      <c r="V35" s="350"/>
    </row>
    <row r="36" spans="1:22" ht="19.5" customHeight="1" x14ac:dyDescent="0.2">
      <c r="A36" s="355" t="s">
        <v>110</v>
      </c>
      <c r="B36" s="368" t="s">
        <v>851</v>
      </c>
      <c r="C36" s="355" t="s">
        <v>835</v>
      </c>
      <c r="D36" s="360">
        <f>SUM(D37:D61)</f>
        <v>1.6055052500000002</v>
      </c>
      <c r="E36" s="358">
        <v>0</v>
      </c>
      <c r="F36" s="360">
        <f>SUM(F37:F61)</f>
        <v>1.6055052500000002</v>
      </c>
      <c r="G36" s="359">
        <f t="shared" si="1"/>
        <v>20.30376</v>
      </c>
      <c r="H36" s="360">
        <f>SUM(H37:H61)</f>
        <v>20.30376</v>
      </c>
      <c r="I36" s="360">
        <f t="shared" ref="I36" si="44">I42+I58+I37</f>
        <v>1.3082303200000001</v>
      </c>
      <c r="J36" s="360">
        <f t="shared" ref="J36" si="45">SUM(J37:J61)</f>
        <v>0</v>
      </c>
      <c r="K36" s="360">
        <f>SUM(K37:K61)</f>
        <v>0</v>
      </c>
      <c r="L36" s="360">
        <f>SUM(L37:L61)</f>
        <v>1</v>
      </c>
      <c r="M36" s="360">
        <f>SUM(M37:M61)</f>
        <v>1.081</v>
      </c>
      <c r="N36" s="360">
        <f t="shared" ref="N36" si="46">SUM(N37:N61)</f>
        <v>10.186752</v>
      </c>
      <c r="O36" s="357">
        <f>SUM(O37:O61)</f>
        <v>7.78920178</v>
      </c>
      <c r="P36" s="360">
        <f>SUM(P37:P61)</f>
        <v>9.1170079999999984</v>
      </c>
      <c r="Q36" s="360">
        <f>SUM(Q37:Q61)</f>
        <v>0</v>
      </c>
      <c r="R36" s="362"/>
      <c r="S36" s="362"/>
      <c r="T36" s="358">
        <f t="shared" si="7"/>
        <v>2.3975502200000003</v>
      </c>
      <c r="U36" s="363">
        <f t="shared" si="8"/>
        <v>23.535963376746583</v>
      </c>
      <c r="V36" s="362"/>
    </row>
    <row r="37" spans="1:22" ht="28.5" customHeight="1" x14ac:dyDescent="0.2">
      <c r="A37" s="369" t="s">
        <v>725</v>
      </c>
      <c r="B37" s="370" t="s">
        <v>865</v>
      </c>
      <c r="C37" s="371" t="s">
        <v>866</v>
      </c>
      <c r="D37" s="372">
        <v>0.31424691666666665</v>
      </c>
      <c r="E37" s="358">
        <v>0</v>
      </c>
      <c r="F37" s="373">
        <v>0.31424691666666665</v>
      </c>
      <c r="G37" s="359">
        <f t="shared" si="1"/>
        <v>2.0223620000000002</v>
      </c>
      <c r="H37" s="374">
        <f>J37+L37+N37+P37</f>
        <v>2.0223620000000002</v>
      </c>
      <c r="I37" s="374">
        <f>K37+M37+O37+Q37</f>
        <v>0</v>
      </c>
      <c r="J37" s="374">
        <v>0</v>
      </c>
      <c r="K37" s="374">
        <v>0</v>
      </c>
      <c r="L37" s="374">
        <v>0</v>
      </c>
      <c r="M37" s="374">
        <v>0</v>
      </c>
      <c r="N37" s="374">
        <v>2.0223620000000002</v>
      </c>
      <c r="O37" s="374"/>
      <c r="P37" s="375">
        <v>0</v>
      </c>
      <c r="Q37" s="376">
        <v>0</v>
      </c>
      <c r="R37" s="362"/>
      <c r="S37" s="362"/>
      <c r="T37" s="358">
        <f t="shared" si="7"/>
        <v>2.0223620000000002</v>
      </c>
      <c r="U37" s="363">
        <f t="shared" si="8"/>
        <v>100</v>
      </c>
      <c r="V37" s="362"/>
    </row>
    <row r="38" spans="1:22" ht="28.5" customHeight="1" x14ac:dyDescent="0.2">
      <c r="A38" s="377" t="s">
        <v>726</v>
      </c>
      <c r="B38" s="378" t="s">
        <v>974</v>
      </c>
      <c r="C38" s="379" t="s">
        <v>866</v>
      </c>
      <c r="D38" s="380"/>
      <c r="E38" s="381"/>
      <c r="F38" s="382"/>
      <c r="G38" s="359">
        <f>H38</f>
        <v>2.6684209999999999</v>
      </c>
      <c r="H38" s="374">
        <f t="shared" ref="H38:H41" si="47">J38+L38+N38+P38</f>
        <v>2.6684209999999999</v>
      </c>
      <c r="I38" s="383">
        <v>0</v>
      </c>
      <c r="J38" s="383">
        <v>0</v>
      </c>
      <c r="K38" s="383">
        <v>0</v>
      </c>
      <c r="L38" s="383">
        <v>0</v>
      </c>
      <c r="M38" s="383">
        <v>0</v>
      </c>
      <c r="N38" s="383">
        <v>0</v>
      </c>
      <c r="O38" s="383"/>
      <c r="P38" s="384">
        <v>2.6684209999999999</v>
      </c>
      <c r="Q38" s="376">
        <v>0</v>
      </c>
      <c r="R38" s="385"/>
      <c r="S38" s="385"/>
      <c r="T38" s="358">
        <f t="shared" si="7"/>
        <v>0</v>
      </c>
      <c r="U38" s="363" t="e">
        <f t="shared" si="8"/>
        <v>#DIV/0!</v>
      </c>
      <c r="V38" s="385"/>
    </row>
    <row r="39" spans="1:22" ht="28.5" customHeight="1" x14ac:dyDescent="0.2">
      <c r="A39" s="377" t="s">
        <v>727</v>
      </c>
      <c r="B39" s="378" t="s">
        <v>975</v>
      </c>
      <c r="C39" s="379" t="s">
        <v>976</v>
      </c>
      <c r="D39" s="380"/>
      <c r="E39" s="381"/>
      <c r="F39" s="382"/>
      <c r="G39" s="359">
        <f t="shared" si="1"/>
        <v>2.0568970000000002</v>
      </c>
      <c r="H39" s="374">
        <f t="shared" si="47"/>
        <v>2.0568970000000002</v>
      </c>
      <c r="I39" s="383">
        <v>0</v>
      </c>
      <c r="J39" s="383">
        <v>0</v>
      </c>
      <c r="K39" s="383">
        <v>0</v>
      </c>
      <c r="L39" s="383">
        <v>0</v>
      </c>
      <c r="M39" s="383">
        <v>0</v>
      </c>
      <c r="N39" s="383">
        <v>0</v>
      </c>
      <c r="O39" s="383"/>
      <c r="P39" s="384">
        <v>2.0568970000000002</v>
      </c>
      <c r="Q39" s="376">
        <v>0</v>
      </c>
      <c r="R39" s="385"/>
      <c r="S39" s="385"/>
      <c r="T39" s="358">
        <f t="shared" si="7"/>
        <v>0</v>
      </c>
      <c r="U39" s="363" t="e">
        <f t="shared" si="8"/>
        <v>#DIV/0!</v>
      </c>
      <c r="V39" s="385"/>
    </row>
    <row r="40" spans="1:22" ht="28.5" customHeight="1" x14ac:dyDescent="0.2">
      <c r="A40" s="377" t="s">
        <v>981</v>
      </c>
      <c r="B40" s="378" t="s">
        <v>977</v>
      </c>
      <c r="C40" s="379" t="s">
        <v>978</v>
      </c>
      <c r="D40" s="380"/>
      <c r="E40" s="381"/>
      <c r="F40" s="382"/>
      <c r="G40" s="359">
        <f t="shared" si="1"/>
        <v>2.207068</v>
      </c>
      <c r="H40" s="374">
        <f t="shared" si="47"/>
        <v>2.207068</v>
      </c>
      <c r="I40" s="383">
        <v>0</v>
      </c>
      <c r="J40" s="383">
        <v>0</v>
      </c>
      <c r="K40" s="383">
        <v>0</v>
      </c>
      <c r="L40" s="383">
        <v>0</v>
      </c>
      <c r="M40" s="383">
        <v>0</v>
      </c>
      <c r="N40" s="383">
        <v>0</v>
      </c>
      <c r="O40" s="383"/>
      <c r="P40" s="384">
        <v>2.207068</v>
      </c>
      <c r="Q40" s="376">
        <v>0</v>
      </c>
      <c r="R40" s="385"/>
      <c r="S40" s="385"/>
      <c r="T40" s="358">
        <f t="shared" si="7"/>
        <v>0</v>
      </c>
      <c r="U40" s="363" t="e">
        <f t="shared" si="8"/>
        <v>#DIV/0!</v>
      </c>
      <c r="V40" s="385"/>
    </row>
    <row r="41" spans="1:22" ht="28.5" customHeight="1" x14ac:dyDescent="0.2">
      <c r="A41" s="377" t="s">
        <v>982</v>
      </c>
      <c r="B41" s="378" t="s">
        <v>979</v>
      </c>
      <c r="C41" s="379" t="s">
        <v>980</v>
      </c>
      <c r="D41" s="380"/>
      <c r="E41" s="381"/>
      <c r="F41" s="382"/>
      <c r="G41" s="359">
        <f t="shared" si="1"/>
        <v>2.1846220000000001</v>
      </c>
      <c r="H41" s="374">
        <f t="shared" si="47"/>
        <v>2.1846220000000001</v>
      </c>
      <c r="I41" s="383">
        <v>0</v>
      </c>
      <c r="J41" s="383">
        <v>0</v>
      </c>
      <c r="K41" s="383">
        <v>0</v>
      </c>
      <c r="L41" s="383">
        <v>0</v>
      </c>
      <c r="M41" s="383">
        <v>0</v>
      </c>
      <c r="N41" s="383">
        <v>0</v>
      </c>
      <c r="O41" s="383"/>
      <c r="P41" s="384">
        <v>2.1846220000000001</v>
      </c>
      <c r="Q41" s="376">
        <v>0</v>
      </c>
      <c r="R41" s="385"/>
      <c r="S41" s="385"/>
      <c r="T41" s="358">
        <f t="shared" si="7"/>
        <v>0</v>
      </c>
      <c r="U41" s="363" t="e">
        <f t="shared" si="8"/>
        <v>#DIV/0!</v>
      </c>
      <c r="V41" s="385"/>
    </row>
    <row r="42" spans="1:22" ht="42" customHeight="1" x14ac:dyDescent="0.2">
      <c r="A42" s="377" t="s">
        <v>983</v>
      </c>
      <c r="B42" s="386" t="s">
        <v>867</v>
      </c>
      <c r="C42" s="371" t="s">
        <v>868</v>
      </c>
      <c r="D42" s="387">
        <v>0.16666666666666669</v>
      </c>
      <c r="E42" s="351">
        <v>0</v>
      </c>
      <c r="F42" s="388">
        <v>0.16666666666666669</v>
      </c>
      <c r="G42" s="359">
        <f t="shared" si="1"/>
        <v>1</v>
      </c>
      <c r="H42" s="376">
        <f t="shared" ref="H42:H63" si="48">J42+L42+N42+P42</f>
        <v>1</v>
      </c>
      <c r="I42" s="376">
        <f t="shared" ref="I42:I61" si="49">K42+M42+O42+Q42</f>
        <v>1.081</v>
      </c>
      <c r="J42" s="376">
        <v>0</v>
      </c>
      <c r="K42" s="376">
        <v>0</v>
      </c>
      <c r="L42" s="376">
        <v>1</v>
      </c>
      <c r="M42" s="376">
        <v>1.081</v>
      </c>
      <c r="N42" s="376">
        <v>0</v>
      </c>
      <c r="O42" s="376">
        <v>0</v>
      </c>
      <c r="P42" s="376">
        <v>0</v>
      </c>
      <c r="Q42" s="376">
        <v>0</v>
      </c>
      <c r="R42" s="350"/>
      <c r="S42" s="350"/>
      <c r="T42" s="358">
        <f t="shared" si="7"/>
        <v>0</v>
      </c>
      <c r="U42" s="363" t="e">
        <f t="shared" si="8"/>
        <v>#DIV/0!</v>
      </c>
      <c r="V42" s="350"/>
    </row>
    <row r="43" spans="1:22" ht="23.25" customHeight="1" x14ac:dyDescent="0.2">
      <c r="A43" s="377" t="s">
        <v>984</v>
      </c>
      <c r="B43" s="389" t="s">
        <v>869</v>
      </c>
      <c r="C43" s="371" t="s">
        <v>870</v>
      </c>
      <c r="D43" s="387">
        <v>7.4550000000000005E-2</v>
      </c>
      <c r="E43" s="358">
        <v>0</v>
      </c>
      <c r="F43" s="373">
        <v>7.4550000000000005E-2</v>
      </c>
      <c r="G43" s="359">
        <f t="shared" si="1"/>
        <v>0.53646000000000005</v>
      </c>
      <c r="H43" s="374">
        <f t="shared" si="48"/>
        <v>0.53646000000000005</v>
      </c>
      <c r="I43" s="374">
        <f t="shared" si="49"/>
        <v>0.52008089000000002</v>
      </c>
      <c r="J43" s="376">
        <v>0</v>
      </c>
      <c r="K43" s="376">
        <v>0</v>
      </c>
      <c r="L43" s="390">
        <v>0</v>
      </c>
      <c r="M43" s="376">
        <v>0</v>
      </c>
      <c r="N43" s="376">
        <v>0.53646000000000005</v>
      </c>
      <c r="O43" s="391">
        <v>0.52008089000000002</v>
      </c>
      <c r="P43" s="376">
        <v>0</v>
      </c>
      <c r="Q43" s="376">
        <v>0</v>
      </c>
      <c r="R43" s="362"/>
      <c r="S43" s="362"/>
      <c r="T43" s="358">
        <f t="shared" si="7"/>
        <v>1.637911000000003E-2</v>
      </c>
      <c r="U43" s="363">
        <f t="shared" si="8"/>
        <v>3.0531838347686739</v>
      </c>
      <c r="V43" s="362"/>
    </row>
    <row r="44" spans="1:22" ht="23.25" customHeight="1" x14ac:dyDescent="0.2">
      <c r="A44" s="377" t="s">
        <v>985</v>
      </c>
      <c r="B44" s="389" t="s">
        <v>871</v>
      </c>
      <c r="C44" s="371" t="s">
        <v>872</v>
      </c>
      <c r="D44" s="387">
        <v>7.4550000000000005E-2</v>
      </c>
      <c r="E44" s="358">
        <v>0</v>
      </c>
      <c r="F44" s="373">
        <v>7.4550000000000005E-2</v>
      </c>
      <c r="G44" s="359">
        <f t="shared" si="1"/>
        <v>0.53646000000000005</v>
      </c>
      <c r="H44" s="374">
        <f t="shared" si="48"/>
        <v>0.53646000000000005</v>
      </c>
      <c r="I44" s="374">
        <f t="shared" si="49"/>
        <v>0.52008089000000002</v>
      </c>
      <c r="J44" s="376">
        <v>0</v>
      </c>
      <c r="K44" s="376">
        <v>0</v>
      </c>
      <c r="L44" s="390">
        <v>0</v>
      </c>
      <c r="M44" s="376">
        <v>0</v>
      </c>
      <c r="N44" s="376">
        <v>0.53646000000000005</v>
      </c>
      <c r="O44" s="391">
        <v>0.52008089000000002</v>
      </c>
      <c r="P44" s="376">
        <v>0</v>
      </c>
      <c r="Q44" s="376">
        <v>0</v>
      </c>
      <c r="R44" s="362"/>
      <c r="S44" s="362"/>
      <c r="T44" s="358">
        <f t="shared" si="7"/>
        <v>1.637911000000003E-2</v>
      </c>
      <c r="U44" s="363">
        <f t="shared" si="8"/>
        <v>3.0531838347686739</v>
      </c>
      <c r="V44" s="362"/>
    </row>
    <row r="45" spans="1:22" ht="23.25" customHeight="1" x14ac:dyDescent="0.2">
      <c r="A45" s="377" t="s">
        <v>986</v>
      </c>
      <c r="B45" s="389" t="s">
        <v>873</v>
      </c>
      <c r="C45" s="371" t="s">
        <v>874</v>
      </c>
      <c r="D45" s="387">
        <v>7.4550000000000005E-2</v>
      </c>
      <c r="E45" s="358">
        <v>0</v>
      </c>
      <c r="F45" s="373">
        <v>7.4550000000000005E-2</v>
      </c>
      <c r="G45" s="359">
        <f t="shared" si="1"/>
        <v>0.53646000000000005</v>
      </c>
      <c r="H45" s="374">
        <f t="shared" si="48"/>
        <v>0.53646000000000005</v>
      </c>
      <c r="I45" s="374">
        <f t="shared" si="49"/>
        <v>0.51313858000000001</v>
      </c>
      <c r="J45" s="376">
        <v>0</v>
      </c>
      <c r="K45" s="376">
        <v>0</v>
      </c>
      <c r="L45" s="390">
        <v>0</v>
      </c>
      <c r="M45" s="376">
        <v>0</v>
      </c>
      <c r="N45" s="376">
        <v>0.53646000000000005</v>
      </c>
      <c r="O45" s="391">
        <v>0.51313858000000001</v>
      </c>
      <c r="P45" s="376">
        <v>0</v>
      </c>
      <c r="Q45" s="376">
        <v>0</v>
      </c>
      <c r="R45" s="362"/>
      <c r="S45" s="362"/>
      <c r="T45" s="358">
        <f t="shared" si="7"/>
        <v>2.3321420000000037E-2</v>
      </c>
      <c r="U45" s="363">
        <f t="shared" si="8"/>
        <v>4.3472803191291121</v>
      </c>
      <c r="V45" s="362"/>
    </row>
    <row r="46" spans="1:22" ht="23.25" customHeight="1" x14ac:dyDescent="0.2">
      <c r="A46" s="377" t="s">
        <v>987</v>
      </c>
      <c r="B46" s="389" t="s">
        <v>875</v>
      </c>
      <c r="C46" s="371" t="s">
        <v>876</v>
      </c>
      <c r="D46" s="387">
        <v>7.4550000000000005E-2</v>
      </c>
      <c r="E46" s="358">
        <v>0</v>
      </c>
      <c r="F46" s="373">
        <v>7.4550000000000005E-2</v>
      </c>
      <c r="G46" s="359">
        <f t="shared" si="1"/>
        <v>0.53646000000000005</v>
      </c>
      <c r="H46" s="374">
        <f t="shared" si="48"/>
        <v>0.53646000000000005</v>
      </c>
      <c r="I46" s="374">
        <f t="shared" si="49"/>
        <v>0.51245739000000001</v>
      </c>
      <c r="J46" s="376">
        <v>0</v>
      </c>
      <c r="K46" s="376">
        <v>0</v>
      </c>
      <c r="L46" s="390">
        <v>0</v>
      </c>
      <c r="M46" s="376">
        <v>0</v>
      </c>
      <c r="N46" s="376">
        <v>0.53646000000000005</v>
      </c>
      <c r="O46" s="391">
        <v>0.51245739000000001</v>
      </c>
      <c r="P46" s="376">
        <v>0</v>
      </c>
      <c r="Q46" s="376">
        <v>0</v>
      </c>
      <c r="R46" s="362"/>
      <c r="S46" s="362"/>
      <c r="T46" s="358">
        <f t="shared" si="7"/>
        <v>2.4002610000000035E-2</v>
      </c>
      <c r="U46" s="363">
        <f t="shared" si="8"/>
        <v>4.4742590314282582</v>
      </c>
      <c r="V46" s="362"/>
    </row>
    <row r="47" spans="1:22" ht="23.25" customHeight="1" x14ac:dyDescent="0.2">
      <c r="A47" s="377" t="s">
        <v>988</v>
      </c>
      <c r="B47" s="389" t="s">
        <v>877</v>
      </c>
      <c r="C47" s="371" t="s">
        <v>878</v>
      </c>
      <c r="D47" s="387">
        <v>7.4550000000000005E-2</v>
      </c>
      <c r="E47" s="358">
        <v>0</v>
      </c>
      <c r="F47" s="373">
        <v>7.4550000000000005E-2</v>
      </c>
      <c r="G47" s="359">
        <f t="shared" si="1"/>
        <v>0.53646000000000005</v>
      </c>
      <c r="H47" s="374">
        <f t="shared" si="48"/>
        <v>0.53646000000000005</v>
      </c>
      <c r="I47" s="374">
        <f t="shared" si="49"/>
        <v>0.51369838999999995</v>
      </c>
      <c r="J47" s="376">
        <v>0</v>
      </c>
      <c r="K47" s="376">
        <v>0</v>
      </c>
      <c r="L47" s="390">
        <v>0</v>
      </c>
      <c r="M47" s="376">
        <v>0</v>
      </c>
      <c r="N47" s="376">
        <v>0.53646000000000005</v>
      </c>
      <c r="O47" s="391">
        <v>0.51369838999999995</v>
      </c>
      <c r="P47" s="376">
        <v>0</v>
      </c>
      <c r="Q47" s="376">
        <v>0</v>
      </c>
      <c r="R47" s="362"/>
      <c r="S47" s="362"/>
      <c r="T47" s="358">
        <f t="shared" si="7"/>
        <v>2.2761610000000099E-2</v>
      </c>
      <c r="U47" s="363">
        <f t="shared" si="8"/>
        <v>4.2429277112925652</v>
      </c>
      <c r="V47" s="362"/>
    </row>
    <row r="48" spans="1:22" ht="23.25" customHeight="1" x14ac:dyDescent="0.2">
      <c r="A48" s="377" t="s">
        <v>989</v>
      </c>
      <c r="B48" s="389" t="s">
        <v>879</v>
      </c>
      <c r="C48" s="371" t="s">
        <v>880</v>
      </c>
      <c r="D48" s="387">
        <v>7.4550000000000005E-2</v>
      </c>
      <c r="E48" s="358">
        <v>0</v>
      </c>
      <c r="F48" s="373">
        <v>7.4550000000000005E-2</v>
      </c>
      <c r="G48" s="359">
        <f t="shared" si="1"/>
        <v>0.53646000000000005</v>
      </c>
      <c r="H48" s="374">
        <f t="shared" si="48"/>
        <v>0.53646000000000005</v>
      </c>
      <c r="I48" s="374">
        <f t="shared" si="49"/>
        <v>0.51369838999999995</v>
      </c>
      <c r="J48" s="376">
        <v>0</v>
      </c>
      <c r="K48" s="376">
        <v>0</v>
      </c>
      <c r="L48" s="390">
        <v>0</v>
      </c>
      <c r="M48" s="376">
        <v>0</v>
      </c>
      <c r="N48" s="376">
        <v>0.53646000000000005</v>
      </c>
      <c r="O48" s="391">
        <v>0.51369838999999995</v>
      </c>
      <c r="P48" s="376">
        <v>0</v>
      </c>
      <c r="Q48" s="376">
        <v>0</v>
      </c>
      <c r="R48" s="362"/>
      <c r="S48" s="362"/>
      <c r="T48" s="358">
        <f t="shared" si="7"/>
        <v>2.2761610000000099E-2</v>
      </c>
      <c r="U48" s="363">
        <f t="shared" si="8"/>
        <v>4.2429277112925652</v>
      </c>
      <c r="V48" s="362"/>
    </row>
    <row r="49" spans="1:22" ht="23.25" customHeight="1" x14ac:dyDescent="0.2">
      <c r="A49" s="377" t="s">
        <v>990</v>
      </c>
      <c r="B49" s="389" t="s">
        <v>881</v>
      </c>
      <c r="C49" s="371" t="s">
        <v>882</v>
      </c>
      <c r="D49" s="387">
        <v>6.0741666666666666E-2</v>
      </c>
      <c r="E49" s="358">
        <v>0</v>
      </c>
      <c r="F49" s="373">
        <v>6.0741666666666666E-2</v>
      </c>
      <c r="G49" s="359">
        <f t="shared" si="1"/>
        <v>0.43909999999999999</v>
      </c>
      <c r="H49" s="374">
        <f t="shared" si="48"/>
        <v>0.43909999999999999</v>
      </c>
      <c r="I49" s="374">
        <f t="shared" si="49"/>
        <v>0.42080079999999992</v>
      </c>
      <c r="J49" s="376">
        <v>0</v>
      </c>
      <c r="K49" s="376">
        <v>0</v>
      </c>
      <c r="L49" s="390">
        <v>0</v>
      </c>
      <c r="M49" s="376">
        <v>0</v>
      </c>
      <c r="N49" s="376">
        <v>0.43909999999999999</v>
      </c>
      <c r="O49" s="391">
        <v>0.42080079999999992</v>
      </c>
      <c r="P49" s="376">
        <v>0</v>
      </c>
      <c r="Q49" s="376">
        <v>0</v>
      </c>
      <c r="R49" s="362"/>
      <c r="S49" s="362"/>
      <c r="T49" s="358">
        <f t="shared" si="7"/>
        <v>1.8299200000000071E-2</v>
      </c>
      <c r="U49" s="363">
        <f t="shared" si="8"/>
        <v>4.1674333864723456</v>
      </c>
      <c r="V49" s="362"/>
    </row>
    <row r="50" spans="1:22" ht="23.25" customHeight="1" x14ac:dyDescent="0.2">
      <c r="A50" s="377" t="s">
        <v>991</v>
      </c>
      <c r="B50" s="389" t="s">
        <v>883</v>
      </c>
      <c r="C50" s="371" t="s">
        <v>884</v>
      </c>
      <c r="D50" s="387">
        <v>6.0741666666666666E-2</v>
      </c>
      <c r="E50" s="358">
        <v>0</v>
      </c>
      <c r="F50" s="373">
        <v>6.0741666666666666E-2</v>
      </c>
      <c r="G50" s="359">
        <f t="shared" si="1"/>
        <v>0.43909999999999999</v>
      </c>
      <c r="H50" s="374">
        <f t="shared" si="48"/>
        <v>0.43909999999999999</v>
      </c>
      <c r="I50" s="374">
        <f t="shared" si="49"/>
        <v>0.42048144000000004</v>
      </c>
      <c r="J50" s="376">
        <v>0</v>
      </c>
      <c r="K50" s="376">
        <v>0</v>
      </c>
      <c r="L50" s="390">
        <v>0</v>
      </c>
      <c r="M50" s="376">
        <v>0</v>
      </c>
      <c r="N50" s="376">
        <v>0.43909999999999999</v>
      </c>
      <c r="O50" s="391">
        <v>0.42048144000000004</v>
      </c>
      <c r="P50" s="376">
        <v>0</v>
      </c>
      <c r="Q50" s="376">
        <v>0</v>
      </c>
      <c r="R50" s="362"/>
      <c r="S50" s="362"/>
      <c r="T50" s="358">
        <f t="shared" si="7"/>
        <v>1.8618559999999951E-2</v>
      </c>
      <c r="U50" s="363">
        <f t="shared" si="8"/>
        <v>4.240163971760408</v>
      </c>
      <c r="V50" s="362"/>
    </row>
    <row r="51" spans="1:22" ht="23.25" customHeight="1" x14ac:dyDescent="0.2">
      <c r="A51" s="377" t="s">
        <v>992</v>
      </c>
      <c r="B51" s="389" t="s">
        <v>885</v>
      </c>
      <c r="C51" s="371" t="s">
        <v>886</v>
      </c>
      <c r="D51" s="387">
        <v>6.0741666666666666E-2</v>
      </c>
      <c r="E51" s="358">
        <v>0</v>
      </c>
      <c r="F51" s="373">
        <v>6.0741666666666666E-2</v>
      </c>
      <c r="G51" s="359">
        <f t="shared" si="1"/>
        <v>0.43909999999999999</v>
      </c>
      <c r="H51" s="374">
        <f t="shared" si="48"/>
        <v>0.43909999999999999</v>
      </c>
      <c r="I51" s="374">
        <f t="shared" si="49"/>
        <v>0.42048144000000004</v>
      </c>
      <c r="J51" s="376">
        <v>0</v>
      </c>
      <c r="K51" s="376">
        <v>0</v>
      </c>
      <c r="L51" s="390">
        <v>0</v>
      </c>
      <c r="M51" s="376">
        <v>0</v>
      </c>
      <c r="N51" s="376">
        <v>0.43909999999999999</v>
      </c>
      <c r="O51" s="391">
        <v>0.42048144000000004</v>
      </c>
      <c r="P51" s="376">
        <v>0</v>
      </c>
      <c r="Q51" s="376">
        <v>0</v>
      </c>
      <c r="R51" s="362"/>
      <c r="S51" s="362"/>
      <c r="T51" s="358">
        <f t="shared" si="7"/>
        <v>1.8618559999999951E-2</v>
      </c>
      <c r="U51" s="363">
        <f t="shared" si="8"/>
        <v>4.240163971760408</v>
      </c>
      <c r="V51" s="362"/>
    </row>
    <row r="52" spans="1:22" ht="23.25" customHeight="1" x14ac:dyDescent="0.2">
      <c r="A52" s="377" t="s">
        <v>993</v>
      </c>
      <c r="B52" s="389" t="s">
        <v>887</v>
      </c>
      <c r="C52" s="371" t="s">
        <v>888</v>
      </c>
      <c r="D52" s="387">
        <v>6.0741666666666666E-2</v>
      </c>
      <c r="E52" s="358">
        <v>0</v>
      </c>
      <c r="F52" s="373">
        <v>6.0741666666666666E-2</v>
      </c>
      <c r="G52" s="359">
        <f t="shared" si="1"/>
        <v>0.43909999999999999</v>
      </c>
      <c r="H52" s="374">
        <f t="shared" si="48"/>
        <v>0.43909999999999999</v>
      </c>
      <c r="I52" s="374">
        <f t="shared" si="49"/>
        <v>0.41749943000000006</v>
      </c>
      <c r="J52" s="376">
        <v>0</v>
      </c>
      <c r="K52" s="376">
        <v>0</v>
      </c>
      <c r="L52" s="390">
        <v>0</v>
      </c>
      <c r="M52" s="376">
        <v>0</v>
      </c>
      <c r="N52" s="376">
        <v>0.43909999999999999</v>
      </c>
      <c r="O52" s="391">
        <v>0.41749943000000006</v>
      </c>
      <c r="P52" s="376">
        <v>0</v>
      </c>
      <c r="Q52" s="376">
        <v>0</v>
      </c>
      <c r="R52" s="362"/>
      <c r="S52" s="362"/>
      <c r="T52" s="358">
        <f t="shared" si="7"/>
        <v>2.160056999999993E-2</v>
      </c>
      <c r="U52" s="363">
        <f t="shared" si="8"/>
        <v>4.9192826235481508</v>
      </c>
      <c r="V52" s="362"/>
    </row>
    <row r="53" spans="1:22" ht="23.25" customHeight="1" x14ac:dyDescent="0.2">
      <c r="A53" s="377" t="s">
        <v>994</v>
      </c>
      <c r="B53" s="389" t="s">
        <v>887</v>
      </c>
      <c r="C53" s="371" t="s">
        <v>889</v>
      </c>
      <c r="D53" s="387">
        <v>6.0741666666666666E-2</v>
      </c>
      <c r="E53" s="358">
        <v>0</v>
      </c>
      <c r="F53" s="373">
        <v>6.0741666666666666E-2</v>
      </c>
      <c r="G53" s="359">
        <f t="shared" si="1"/>
        <v>0.43909999999999999</v>
      </c>
      <c r="H53" s="374">
        <f t="shared" si="48"/>
        <v>0.43909999999999999</v>
      </c>
      <c r="I53" s="374">
        <f t="shared" si="49"/>
        <v>0.41749943000000006</v>
      </c>
      <c r="J53" s="376">
        <v>0</v>
      </c>
      <c r="K53" s="376">
        <v>0</v>
      </c>
      <c r="L53" s="390">
        <v>0</v>
      </c>
      <c r="M53" s="376">
        <v>0</v>
      </c>
      <c r="N53" s="376">
        <v>0.43909999999999999</v>
      </c>
      <c r="O53" s="391">
        <v>0.41749943000000006</v>
      </c>
      <c r="P53" s="376">
        <v>0</v>
      </c>
      <c r="Q53" s="376">
        <v>0</v>
      </c>
      <c r="R53" s="362"/>
      <c r="S53" s="362"/>
      <c r="T53" s="358">
        <f t="shared" si="7"/>
        <v>2.160056999999993E-2</v>
      </c>
      <c r="U53" s="363">
        <f t="shared" si="8"/>
        <v>4.9192826235481508</v>
      </c>
      <c r="V53" s="362"/>
    </row>
    <row r="54" spans="1:22" ht="23.25" customHeight="1" x14ac:dyDescent="0.2">
      <c r="A54" s="377" t="s">
        <v>995</v>
      </c>
      <c r="B54" s="389" t="s">
        <v>890</v>
      </c>
      <c r="C54" s="371" t="s">
        <v>891</v>
      </c>
      <c r="D54" s="387">
        <v>6.0741666666666666E-2</v>
      </c>
      <c r="E54" s="358">
        <v>0</v>
      </c>
      <c r="F54" s="373">
        <v>6.0741666666666666E-2</v>
      </c>
      <c r="G54" s="359">
        <f t="shared" si="1"/>
        <v>0.43909999999999999</v>
      </c>
      <c r="H54" s="374">
        <f t="shared" si="48"/>
        <v>0.43909999999999999</v>
      </c>
      <c r="I54" s="374">
        <f t="shared" si="49"/>
        <v>0.41867351999999997</v>
      </c>
      <c r="J54" s="376">
        <v>0</v>
      </c>
      <c r="K54" s="376">
        <v>0</v>
      </c>
      <c r="L54" s="390">
        <v>0</v>
      </c>
      <c r="M54" s="376">
        <v>0</v>
      </c>
      <c r="N54" s="376">
        <v>0.43909999999999999</v>
      </c>
      <c r="O54" s="391">
        <v>0.41867351999999997</v>
      </c>
      <c r="P54" s="376">
        <v>0</v>
      </c>
      <c r="Q54" s="376">
        <v>0</v>
      </c>
      <c r="R54" s="362"/>
      <c r="S54" s="362"/>
      <c r="T54" s="358">
        <f t="shared" si="7"/>
        <v>2.0426480000000025E-2</v>
      </c>
      <c r="U54" s="363">
        <f t="shared" si="8"/>
        <v>4.6518970621726314</v>
      </c>
      <c r="V54" s="362"/>
    </row>
    <row r="55" spans="1:22" ht="23.25" customHeight="1" x14ac:dyDescent="0.2">
      <c r="A55" s="377" t="s">
        <v>996</v>
      </c>
      <c r="B55" s="389" t="s">
        <v>892</v>
      </c>
      <c r="C55" s="371" t="s">
        <v>893</v>
      </c>
      <c r="D55" s="387">
        <v>6.0741666666666666E-2</v>
      </c>
      <c r="E55" s="358">
        <v>0</v>
      </c>
      <c r="F55" s="373">
        <v>6.0741666666666666E-2</v>
      </c>
      <c r="G55" s="359">
        <f t="shared" si="1"/>
        <v>0.43909999999999999</v>
      </c>
      <c r="H55" s="374">
        <f t="shared" si="48"/>
        <v>0.43909999999999999</v>
      </c>
      <c r="I55" s="374">
        <f t="shared" si="49"/>
        <v>0.41867351999999997</v>
      </c>
      <c r="J55" s="376">
        <v>0</v>
      </c>
      <c r="K55" s="376">
        <v>0</v>
      </c>
      <c r="L55" s="390">
        <v>0</v>
      </c>
      <c r="M55" s="376">
        <v>0</v>
      </c>
      <c r="N55" s="376">
        <v>0.43909999999999999</v>
      </c>
      <c r="O55" s="391">
        <v>0.41867351999999997</v>
      </c>
      <c r="P55" s="376">
        <v>0</v>
      </c>
      <c r="Q55" s="376">
        <v>0</v>
      </c>
      <c r="R55" s="362"/>
      <c r="S55" s="362"/>
      <c r="T55" s="358">
        <f t="shared" si="7"/>
        <v>2.0426480000000025E-2</v>
      </c>
      <c r="U55" s="363">
        <f t="shared" si="8"/>
        <v>4.6518970621726314</v>
      </c>
      <c r="V55" s="362"/>
    </row>
    <row r="56" spans="1:22" ht="26.25" customHeight="1" x14ac:dyDescent="0.2">
      <c r="A56" s="377" t="s">
        <v>997</v>
      </c>
      <c r="B56" s="389" t="s">
        <v>894</v>
      </c>
      <c r="C56" s="371" t="s">
        <v>895</v>
      </c>
      <c r="D56" s="387">
        <v>4.5283333333333335E-2</v>
      </c>
      <c r="E56" s="358">
        <v>0</v>
      </c>
      <c r="F56" s="373">
        <v>4.5283333333333335E-2</v>
      </c>
      <c r="G56" s="359">
        <f t="shared" si="1"/>
        <v>0.33096999999999999</v>
      </c>
      <c r="H56" s="374">
        <f t="shared" si="48"/>
        <v>0.33096999999999999</v>
      </c>
      <c r="I56" s="374">
        <f t="shared" si="49"/>
        <v>0.31258753</v>
      </c>
      <c r="J56" s="376">
        <v>0</v>
      </c>
      <c r="K56" s="376">
        <v>0</v>
      </c>
      <c r="L56" s="390">
        <v>0</v>
      </c>
      <c r="M56" s="376">
        <v>0</v>
      </c>
      <c r="N56" s="376">
        <v>0.33096999999999999</v>
      </c>
      <c r="O56" s="391">
        <v>0.31258753</v>
      </c>
      <c r="P56" s="376">
        <v>0</v>
      </c>
      <c r="Q56" s="376">
        <v>0</v>
      </c>
      <c r="R56" s="350"/>
      <c r="S56" s="350"/>
      <c r="T56" s="358">
        <f t="shared" si="7"/>
        <v>1.8382469999999984E-2</v>
      </c>
      <c r="U56" s="363">
        <f t="shared" si="8"/>
        <v>5.5541197087349259</v>
      </c>
      <c r="V56" s="350"/>
    </row>
    <row r="57" spans="1:22" ht="26.25" customHeight="1" x14ac:dyDescent="0.2">
      <c r="A57" s="377" t="s">
        <v>998</v>
      </c>
      <c r="B57" s="389" t="s">
        <v>896</v>
      </c>
      <c r="C57" s="371" t="s">
        <v>897</v>
      </c>
      <c r="D57" s="387">
        <v>3.2591666666666665E-2</v>
      </c>
      <c r="E57" s="358">
        <v>0</v>
      </c>
      <c r="F57" s="373">
        <v>3.2591666666666665E-2</v>
      </c>
      <c r="G57" s="359">
        <f t="shared" si="1"/>
        <v>0.24398999999999998</v>
      </c>
      <c r="H57" s="374">
        <f t="shared" si="48"/>
        <v>0.24398999999999998</v>
      </c>
      <c r="I57" s="374">
        <f t="shared" si="49"/>
        <v>0.22723032000000001</v>
      </c>
      <c r="J57" s="376">
        <v>0</v>
      </c>
      <c r="K57" s="376">
        <v>0</v>
      </c>
      <c r="L57" s="390">
        <v>0</v>
      </c>
      <c r="M57" s="376">
        <v>0</v>
      </c>
      <c r="N57" s="376">
        <v>0.24398999999999998</v>
      </c>
      <c r="O57" s="391">
        <v>0.22723032000000001</v>
      </c>
      <c r="P57" s="376">
        <v>0</v>
      </c>
      <c r="Q57" s="376">
        <v>0</v>
      </c>
      <c r="R57" s="350"/>
      <c r="S57" s="350"/>
      <c r="T57" s="358">
        <f t="shared" si="7"/>
        <v>1.6759679999999971E-2</v>
      </c>
      <c r="U57" s="363">
        <f t="shared" si="8"/>
        <v>6.8690028279847413</v>
      </c>
      <c r="V57" s="350"/>
    </row>
    <row r="58" spans="1:22" ht="30" customHeight="1" x14ac:dyDescent="0.2">
      <c r="A58" s="377" t="s">
        <v>999</v>
      </c>
      <c r="B58" s="389" t="s">
        <v>898</v>
      </c>
      <c r="C58" s="371" t="s">
        <v>899</v>
      </c>
      <c r="D58" s="387">
        <v>3.2591666666666665E-2</v>
      </c>
      <c r="E58" s="358">
        <v>0</v>
      </c>
      <c r="F58" s="373">
        <v>3.2591666666666665E-2</v>
      </c>
      <c r="G58" s="359">
        <f t="shared" si="1"/>
        <v>0.24398999999999998</v>
      </c>
      <c r="H58" s="374">
        <f t="shared" si="48"/>
        <v>0.24398999999999998</v>
      </c>
      <c r="I58" s="374">
        <f t="shared" si="49"/>
        <v>0.22723032000000001</v>
      </c>
      <c r="J58" s="374">
        <v>0</v>
      </c>
      <c r="K58" s="374">
        <v>0</v>
      </c>
      <c r="L58" s="374">
        <v>0</v>
      </c>
      <c r="M58" s="374">
        <f>SUM(M59:M59)</f>
        <v>0</v>
      </c>
      <c r="N58" s="372">
        <v>0.24398999999999998</v>
      </c>
      <c r="O58" s="391">
        <v>0.22723032000000001</v>
      </c>
      <c r="P58" s="374">
        <v>0</v>
      </c>
      <c r="Q58" s="374">
        <f>SUM(Q59:Q59)</f>
        <v>0</v>
      </c>
      <c r="R58" s="350"/>
      <c r="S58" s="350"/>
      <c r="T58" s="358">
        <f t="shared" si="7"/>
        <v>1.6759679999999971E-2</v>
      </c>
      <c r="U58" s="363">
        <f t="shared" si="8"/>
        <v>6.8690028279847413</v>
      </c>
      <c r="V58" s="350"/>
    </row>
    <row r="59" spans="1:22" ht="31.5" customHeight="1" x14ac:dyDescent="0.2">
      <c r="A59" s="377" t="s">
        <v>1000</v>
      </c>
      <c r="B59" s="389" t="s">
        <v>900</v>
      </c>
      <c r="C59" s="371" t="s">
        <v>901</v>
      </c>
      <c r="D59" s="387">
        <v>3.3491666666666663E-2</v>
      </c>
      <c r="E59" s="358">
        <v>0</v>
      </c>
      <c r="F59" s="373">
        <v>3.3491666666666663E-2</v>
      </c>
      <c r="G59" s="359">
        <f t="shared" si="1"/>
        <v>0.25456999999999996</v>
      </c>
      <c r="H59" s="374">
        <f t="shared" si="48"/>
        <v>0.25456999999999996</v>
      </c>
      <c r="I59" s="374">
        <f t="shared" si="49"/>
        <v>0.23995683333333334</v>
      </c>
      <c r="J59" s="376">
        <v>0</v>
      </c>
      <c r="K59" s="376">
        <v>0</v>
      </c>
      <c r="L59" s="376">
        <v>0</v>
      </c>
      <c r="M59" s="376">
        <v>0</v>
      </c>
      <c r="N59" s="392">
        <v>0.25456999999999996</v>
      </c>
      <c r="O59" s="391">
        <v>0.23995683333333334</v>
      </c>
      <c r="P59" s="376">
        <v>0</v>
      </c>
      <c r="Q59" s="376">
        <v>0</v>
      </c>
      <c r="R59" s="350"/>
      <c r="S59" s="350"/>
      <c r="T59" s="358">
        <f t="shared" si="7"/>
        <v>1.4613166666666622E-2</v>
      </c>
      <c r="U59" s="363">
        <f t="shared" si="8"/>
        <v>5.7403333726152432</v>
      </c>
      <c r="V59" s="350"/>
    </row>
    <row r="60" spans="1:22" ht="31.5" customHeight="1" x14ac:dyDescent="0.2">
      <c r="A60" s="377" t="s">
        <v>1001</v>
      </c>
      <c r="B60" s="389" t="s">
        <v>902</v>
      </c>
      <c r="C60" s="371" t="s">
        <v>903</v>
      </c>
      <c r="D60" s="387">
        <v>4.6441666666666673E-2</v>
      </c>
      <c r="E60" s="358">
        <v>0</v>
      </c>
      <c r="F60" s="373">
        <v>4.6441666666666673E-2</v>
      </c>
      <c r="G60" s="359">
        <f t="shared" si="1"/>
        <v>0.34814000000000001</v>
      </c>
      <c r="H60" s="374">
        <f t="shared" si="48"/>
        <v>0.34814000000000001</v>
      </c>
      <c r="I60" s="374">
        <f t="shared" si="49"/>
        <v>0.32520883333333334</v>
      </c>
      <c r="J60" s="376">
        <v>0</v>
      </c>
      <c r="K60" s="376">
        <v>0</v>
      </c>
      <c r="L60" s="376">
        <v>0</v>
      </c>
      <c r="M60" s="376">
        <v>0</v>
      </c>
      <c r="N60" s="392">
        <v>0.34814000000000001</v>
      </c>
      <c r="O60" s="391">
        <v>0.32520883333333334</v>
      </c>
      <c r="P60" s="376">
        <v>0</v>
      </c>
      <c r="Q60" s="376">
        <v>0</v>
      </c>
      <c r="R60" s="350"/>
      <c r="S60" s="350"/>
      <c r="T60" s="358">
        <f t="shared" si="7"/>
        <v>2.2931166666666669E-2</v>
      </c>
      <c r="U60" s="363">
        <f t="shared" si="8"/>
        <v>6.5867658604775867</v>
      </c>
      <c r="V60" s="350"/>
    </row>
    <row r="61" spans="1:22" ht="31.5" customHeight="1" x14ac:dyDescent="0.2">
      <c r="A61" s="377" t="s">
        <v>1002</v>
      </c>
      <c r="B61" s="389" t="s">
        <v>904</v>
      </c>
      <c r="C61" s="371" t="s">
        <v>905</v>
      </c>
      <c r="D61" s="387">
        <v>6.1699999999999998E-2</v>
      </c>
      <c r="E61" s="358">
        <v>0</v>
      </c>
      <c r="F61" s="373">
        <v>6.1699999999999998E-2</v>
      </c>
      <c r="G61" s="359">
        <f t="shared" si="1"/>
        <v>0.45027</v>
      </c>
      <c r="H61" s="374">
        <f t="shared" si="48"/>
        <v>0.45027</v>
      </c>
      <c r="I61" s="374">
        <f t="shared" si="49"/>
        <v>0.4297238333333333</v>
      </c>
      <c r="J61" s="376">
        <v>0</v>
      </c>
      <c r="K61" s="376">
        <v>0</v>
      </c>
      <c r="L61" s="376">
        <v>0</v>
      </c>
      <c r="M61" s="376">
        <v>0</v>
      </c>
      <c r="N61" s="392">
        <v>0.45027</v>
      </c>
      <c r="O61" s="391">
        <v>0.4297238333333333</v>
      </c>
      <c r="P61" s="376">
        <v>0</v>
      </c>
      <c r="Q61" s="376">
        <v>0</v>
      </c>
      <c r="R61" s="350"/>
      <c r="S61" s="350"/>
      <c r="T61" s="358">
        <f t="shared" si="7"/>
        <v>2.0546166666666699E-2</v>
      </c>
      <c r="U61" s="363">
        <f t="shared" si="8"/>
        <v>4.5630769686336414</v>
      </c>
      <c r="V61" s="350"/>
    </row>
    <row r="62" spans="1:22" s="395" customFormat="1" ht="31.5" customHeight="1" x14ac:dyDescent="0.2">
      <c r="A62" s="355" t="s">
        <v>111</v>
      </c>
      <c r="B62" s="393" t="s">
        <v>852</v>
      </c>
      <c r="C62" s="355" t="s">
        <v>835</v>
      </c>
      <c r="D62" s="372">
        <f>D63</f>
        <v>0.23333333333333336</v>
      </c>
      <c r="E62" s="372">
        <f>E63</f>
        <v>0</v>
      </c>
      <c r="F62" s="373">
        <f>F63</f>
        <v>0.23333333333333336</v>
      </c>
      <c r="G62" s="366">
        <f t="shared" si="1"/>
        <v>1.34</v>
      </c>
      <c r="H62" s="374">
        <f>H63</f>
        <v>1.34</v>
      </c>
      <c r="I62" s="374">
        <f>I63</f>
        <v>13.61053661</v>
      </c>
      <c r="J62" s="374">
        <f>J63</f>
        <v>0</v>
      </c>
      <c r="K62" s="374">
        <f>K63</f>
        <v>0</v>
      </c>
      <c r="L62" s="374">
        <f t="shared" ref="L62:Q62" si="50">L63</f>
        <v>0</v>
      </c>
      <c r="M62" s="374">
        <f t="shared" si="50"/>
        <v>0</v>
      </c>
      <c r="N62" s="394">
        <f t="shared" si="50"/>
        <v>1.34</v>
      </c>
      <c r="O62" s="374">
        <f t="shared" si="50"/>
        <v>0</v>
      </c>
      <c r="P62" s="374">
        <f t="shared" si="50"/>
        <v>0</v>
      </c>
      <c r="Q62" s="374">
        <f t="shared" si="50"/>
        <v>0</v>
      </c>
      <c r="R62" s="362"/>
      <c r="S62" s="362"/>
      <c r="T62" s="358">
        <f t="shared" si="7"/>
        <v>1.34</v>
      </c>
      <c r="U62" s="363">
        <f t="shared" si="8"/>
        <v>100</v>
      </c>
      <c r="V62" s="362"/>
    </row>
    <row r="63" spans="1:22" ht="31.5" customHeight="1" x14ac:dyDescent="0.2">
      <c r="A63" s="377" t="s">
        <v>863</v>
      </c>
      <c r="B63" s="396" t="s">
        <v>906</v>
      </c>
      <c r="C63" s="377" t="s">
        <v>907</v>
      </c>
      <c r="D63" s="387">
        <v>0.23333333333333336</v>
      </c>
      <c r="E63" s="351">
        <v>0</v>
      </c>
      <c r="F63" s="388">
        <v>0.23333333333333336</v>
      </c>
      <c r="G63" s="359">
        <f t="shared" si="1"/>
        <v>1.34</v>
      </c>
      <c r="H63" s="376">
        <f t="shared" si="48"/>
        <v>1.34</v>
      </c>
      <c r="I63" s="376">
        <f t="shared" ref="I63" si="51">I64+I67+I72</f>
        <v>13.61053661</v>
      </c>
      <c r="J63" s="376">
        <v>0</v>
      </c>
      <c r="K63" s="392">
        <v>0</v>
      </c>
      <c r="L63" s="376">
        <v>0</v>
      </c>
      <c r="M63" s="376">
        <v>0</v>
      </c>
      <c r="N63" s="392">
        <v>1.34</v>
      </c>
      <c r="O63" s="376">
        <v>0</v>
      </c>
      <c r="P63" s="376">
        <v>0</v>
      </c>
      <c r="Q63" s="376">
        <v>0</v>
      </c>
      <c r="R63" s="350"/>
      <c r="S63" s="350"/>
      <c r="T63" s="358">
        <f t="shared" si="7"/>
        <v>1.34</v>
      </c>
      <c r="U63" s="363">
        <f t="shared" si="8"/>
        <v>100</v>
      </c>
      <c r="V63" s="350"/>
    </row>
    <row r="64" spans="1:22" s="395" customFormat="1" ht="39.75" customHeight="1" x14ac:dyDescent="0.2">
      <c r="A64" s="355" t="s">
        <v>119</v>
      </c>
      <c r="B64" s="356" t="s">
        <v>853</v>
      </c>
      <c r="C64" s="355" t="s">
        <v>835</v>
      </c>
      <c r="D64" s="372">
        <f>D65</f>
        <v>1.8311735083333336</v>
      </c>
      <c r="E64" s="358">
        <v>0</v>
      </c>
      <c r="F64" s="373">
        <f>F65</f>
        <v>1.8311735083333336</v>
      </c>
      <c r="G64" s="366">
        <f t="shared" si="1"/>
        <v>12.407686999999999</v>
      </c>
      <c r="H64" s="374">
        <f>J64+L64+N64+P64</f>
        <v>12.407686999999999</v>
      </c>
      <c r="I64" s="374">
        <f>K64+M64+O64+Q64</f>
        <v>9.8113132600000004</v>
      </c>
      <c r="J64" s="374">
        <f>J65</f>
        <v>1.7</v>
      </c>
      <c r="K64" s="374">
        <f t="shared" ref="K64" si="52">K65</f>
        <v>1.68263455</v>
      </c>
      <c r="L64" s="394">
        <f>L65</f>
        <v>0.15812100000000001</v>
      </c>
      <c r="M64" s="374">
        <f t="shared" ref="M64:Q64" si="53">M65</f>
        <v>0.14758536</v>
      </c>
      <c r="N64" s="394">
        <f>N65</f>
        <v>10.549565999999999</v>
      </c>
      <c r="O64" s="374">
        <f>O65</f>
        <v>7.9810933500000001</v>
      </c>
      <c r="P64" s="374">
        <f t="shared" si="53"/>
        <v>0</v>
      </c>
      <c r="Q64" s="374">
        <f t="shared" si="53"/>
        <v>0</v>
      </c>
      <c r="R64" s="362"/>
      <c r="S64" s="362"/>
      <c r="T64" s="358">
        <f t="shared" si="7"/>
        <v>2.5684726499999986</v>
      </c>
      <c r="U64" s="363">
        <f t="shared" si="8"/>
        <v>24.346713883774925</v>
      </c>
      <c r="V64" s="362"/>
    </row>
    <row r="65" spans="1:22" s="395" customFormat="1" ht="20.25" customHeight="1" x14ac:dyDescent="0.2">
      <c r="A65" s="355" t="s">
        <v>854</v>
      </c>
      <c r="B65" s="356" t="s">
        <v>855</v>
      </c>
      <c r="C65" s="355" t="s">
        <v>835</v>
      </c>
      <c r="D65" s="372">
        <f>SUM(D66:D73)</f>
        <v>1.8311735083333336</v>
      </c>
      <c r="E65" s="358">
        <v>0</v>
      </c>
      <c r="F65" s="373">
        <f>SUM(F66:F73)</f>
        <v>1.8311735083333336</v>
      </c>
      <c r="G65" s="366">
        <f t="shared" si="1"/>
        <v>12.407686999999999</v>
      </c>
      <c r="H65" s="374">
        <f>J65+L65+N65+P65</f>
        <v>12.407686999999999</v>
      </c>
      <c r="I65" s="374">
        <v>0</v>
      </c>
      <c r="J65" s="374">
        <f>SUM(J66:J73)</f>
        <v>1.7</v>
      </c>
      <c r="K65" s="374">
        <f t="shared" ref="K65" si="54">SUM(K66:K73)</f>
        <v>1.68263455</v>
      </c>
      <c r="L65" s="394">
        <f>SUM(L66:L73)</f>
        <v>0.15812100000000001</v>
      </c>
      <c r="M65" s="374">
        <f t="shared" ref="M65:Q65" si="55">SUM(M66:M73)</f>
        <v>0.14758536</v>
      </c>
      <c r="N65" s="394">
        <f>SUM(N66:N73)</f>
        <v>10.549565999999999</v>
      </c>
      <c r="O65" s="374">
        <f>SUM(O66:O73)</f>
        <v>7.9810933500000001</v>
      </c>
      <c r="P65" s="374">
        <f t="shared" si="55"/>
        <v>0</v>
      </c>
      <c r="Q65" s="374">
        <f t="shared" si="55"/>
        <v>0</v>
      </c>
      <c r="R65" s="362"/>
      <c r="S65" s="362"/>
      <c r="T65" s="358">
        <f t="shared" si="7"/>
        <v>2.5684726499999986</v>
      </c>
      <c r="U65" s="363">
        <f t="shared" si="8"/>
        <v>24.346713883774925</v>
      </c>
      <c r="V65" s="362"/>
    </row>
    <row r="66" spans="1:22" ht="39" customHeight="1" x14ac:dyDescent="0.2">
      <c r="A66" s="355" t="s">
        <v>908</v>
      </c>
      <c r="B66" s="397" t="s">
        <v>1003</v>
      </c>
      <c r="C66" s="371" t="s">
        <v>909</v>
      </c>
      <c r="D66" s="387">
        <v>0.24586350833333337</v>
      </c>
      <c r="E66" s="351">
        <v>0</v>
      </c>
      <c r="F66" s="388">
        <v>0.24586350833333337</v>
      </c>
      <c r="G66" s="359">
        <f t="shared" si="1"/>
        <v>4.2206419999999998</v>
      </c>
      <c r="H66" s="374">
        <f t="shared" ref="H66:H78" si="56">J66+L66+N66+P66</f>
        <v>4.2206419999999998</v>
      </c>
      <c r="I66" s="376">
        <v>0</v>
      </c>
      <c r="J66" s="376">
        <v>0</v>
      </c>
      <c r="K66" s="376">
        <v>0</v>
      </c>
      <c r="L66" s="376">
        <v>0</v>
      </c>
      <c r="M66" s="376">
        <v>0</v>
      </c>
      <c r="N66" s="392">
        <v>4.2206419999999998</v>
      </c>
      <c r="O66" s="376">
        <v>4.18187</v>
      </c>
      <c r="P66" s="376">
        <v>0</v>
      </c>
      <c r="Q66" s="376">
        <v>0</v>
      </c>
      <c r="R66" s="350"/>
      <c r="S66" s="350"/>
      <c r="T66" s="358">
        <f t="shared" si="7"/>
        <v>3.8771999999999807E-2</v>
      </c>
      <c r="U66" s="363">
        <f t="shared" si="8"/>
        <v>0.91862801914968883</v>
      </c>
      <c r="V66" s="350" t="s">
        <v>1015</v>
      </c>
    </row>
    <row r="67" spans="1:22" ht="68.25" customHeight="1" x14ac:dyDescent="0.2">
      <c r="A67" s="355" t="s">
        <v>910</v>
      </c>
      <c r="B67" s="389" t="s">
        <v>911</v>
      </c>
      <c r="C67" s="371" t="s">
        <v>912</v>
      </c>
      <c r="D67" s="387">
        <v>0.55833333333333335</v>
      </c>
      <c r="E67" s="351">
        <v>0</v>
      </c>
      <c r="F67" s="388">
        <v>0.55833333333333335</v>
      </c>
      <c r="G67" s="359">
        <f t="shared" si="1"/>
        <v>3.65</v>
      </c>
      <c r="H67" s="376">
        <f t="shared" si="56"/>
        <v>3.65</v>
      </c>
      <c r="I67" s="376">
        <f>K67+M67+O67+Q67</f>
        <v>3.544</v>
      </c>
      <c r="J67" s="376">
        <v>0</v>
      </c>
      <c r="K67" s="376">
        <v>0</v>
      </c>
      <c r="L67" s="376">
        <v>0</v>
      </c>
      <c r="M67" s="376">
        <v>0</v>
      </c>
      <c r="N67" s="376">
        <v>3.65</v>
      </c>
      <c r="O67" s="392">
        <v>3.544</v>
      </c>
      <c r="P67" s="376">
        <v>0</v>
      </c>
      <c r="Q67" s="376">
        <v>0</v>
      </c>
      <c r="R67" s="362"/>
      <c r="S67" s="362"/>
      <c r="T67" s="358">
        <f t="shared" si="7"/>
        <v>0.10599999999999987</v>
      </c>
      <c r="U67" s="363">
        <f t="shared" si="8"/>
        <v>2.9041095890410924</v>
      </c>
      <c r="V67" s="350" t="s">
        <v>1016</v>
      </c>
    </row>
    <row r="68" spans="1:22" ht="27.75" customHeight="1" x14ac:dyDescent="0.2">
      <c r="A68" s="355" t="s">
        <v>913</v>
      </c>
      <c r="B68" s="389" t="s">
        <v>914</v>
      </c>
      <c r="C68" s="371" t="s">
        <v>915</v>
      </c>
      <c r="D68" s="390">
        <v>0.34166666666666667</v>
      </c>
      <c r="E68" s="351">
        <v>0</v>
      </c>
      <c r="F68" s="367">
        <v>0.34166666666666667</v>
      </c>
      <c r="G68" s="359">
        <f t="shared" si="1"/>
        <v>2.11</v>
      </c>
      <c r="H68" s="374">
        <f t="shared" si="56"/>
        <v>2.11</v>
      </c>
      <c r="I68" s="376">
        <v>0</v>
      </c>
      <c r="J68" s="376">
        <v>0</v>
      </c>
      <c r="K68" s="376">
        <v>0</v>
      </c>
      <c r="L68" s="376">
        <v>0</v>
      </c>
      <c r="M68" s="376">
        <v>0</v>
      </c>
      <c r="N68" s="398">
        <v>2.11</v>
      </c>
      <c r="O68" s="376">
        <v>0</v>
      </c>
      <c r="P68" s="376">
        <v>0</v>
      </c>
      <c r="Q68" s="376">
        <v>0</v>
      </c>
      <c r="R68" s="362"/>
      <c r="S68" s="362"/>
      <c r="T68" s="358">
        <f t="shared" si="7"/>
        <v>2.11</v>
      </c>
      <c r="U68" s="363">
        <f t="shared" si="8"/>
        <v>100</v>
      </c>
      <c r="V68" s="362"/>
    </row>
    <row r="69" spans="1:22" ht="30.75" customHeight="1" x14ac:dyDescent="0.2">
      <c r="A69" s="355" t="s">
        <v>916</v>
      </c>
      <c r="B69" s="389" t="s">
        <v>917</v>
      </c>
      <c r="C69" s="371" t="s">
        <v>918</v>
      </c>
      <c r="D69" s="392">
        <v>0.35573333333333335</v>
      </c>
      <c r="E69" s="351">
        <v>0</v>
      </c>
      <c r="F69" s="360">
        <v>0.35573333333333335</v>
      </c>
      <c r="G69" s="359">
        <f>H69</f>
        <v>0</v>
      </c>
      <c r="H69" s="374">
        <f t="shared" si="56"/>
        <v>0</v>
      </c>
      <c r="I69" s="376">
        <v>0</v>
      </c>
      <c r="J69" s="376">
        <v>0</v>
      </c>
      <c r="K69" s="376">
        <v>0</v>
      </c>
      <c r="L69" s="376">
        <v>0</v>
      </c>
      <c r="M69" s="376">
        <v>0</v>
      </c>
      <c r="N69" s="399">
        <v>0</v>
      </c>
      <c r="O69" s="376">
        <v>0</v>
      </c>
      <c r="P69" s="376">
        <v>0</v>
      </c>
      <c r="Q69" s="376">
        <v>0</v>
      </c>
      <c r="R69" s="350"/>
      <c r="S69" s="350"/>
      <c r="T69" s="358">
        <f t="shared" si="7"/>
        <v>0</v>
      </c>
      <c r="U69" s="363" t="e">
        <f t="shared" si="8"/>
        <v>#DIV/0!</v>
      </c>
      <c r="V69" s="350"/>
    </row>
    <row r="70" spans="1:22" ht="51" customHeight="1" x14ac:dyDescent="0.2">
      <c r="A70" s="355" t="s">
        <v>919</v>
      </c>
      <c r="B70" s="389" t="s">
        <v>920</v>
      </c>
      <c r="C70" s="371" t="s">
        <v>921</v>
      </c>
      <c r="D70" s="387">
        <v>3.7600000000000001E-2</v>
      </c>
      <c r="E70" s="351">
        <v>0</v>
      </c>
      <c r="F70" s="400">
        <v>3.7600000000000001E-2</v>
      </c>
      <c r="G70" s="359">
        <f t="shared" si="1"/>
        <v>0.24469100000000002</v>
      </c>
      <c r="H70" s="374">
        <f t="shared" si="56"/>
        <v>0.24469100000000002</v>
      </c>
      <c r="I70" s="376">
        <v>0</v>
      </c>
      <c r="J70" s="376">
        <v>0</v>
      </c>
      <c r="K70" s="392">
        <v>0</v>
      </c>
      <c r="L70" s="376">
        <v>0</v>
      </c>
      <c r="M70" s="376">
        <v>0</v>
      </c>
      <c r="N70" s="376">
        <v>0.24469100000000002</v>
      </c>
      <c r="O70" s="376">
        <v>0</v>
      </c>
      <c r="P70" s="401">
        <v>0</v>
      </c>
      <c r="Q70" s="376">
        <v>0</v>
      </c>
      <c r="R70" s="350"/>
      <c r="S70" s="350"/>
      <c r="T70" s="358">
        <f t="shared" si="7"/>
        <v>0.24469100000000002</v>
      </c>
      <c r="U70" s="363">
        <f t="shared" si="8"/>
        <v>100</v>
      </c>
      <c r="V70" s="350"/>
    </row>
    <row r="71" spans="1:22" ht="36" customHeight="1" x14ac:dyDescent="0.2">
      <c r="A71" s="355" t="s">
        <v>922</v>
      </c>
      <c r="B71" s="397" t="s">
        <v>923</v>
      </c>
      <c r="C71" s="371" t="s">
        <v>924</v>
      </c>
      <c r="D71" s="387">
        <v>2.1843333333333333E-2</v>
      </c>
      <c r="E71" s="351">
        <v>0</v>
      </c>
      <c r="F71" s="373">
        <v>2.1843333333333333E-2</v>
      </c>
      <c r="G71" s="359">
        <f t="shared" si="1"/>
        <v>0.15812100000000001</v>
      </c>
      <c r="H71" s="374">
        <f t="shared" si="56"/>
        <v>0.15812100000000001</v>
      </c>
      <c r="I71" s="376">
        <v>0</v>
      </c>
      <c r="J71" s="376">
        <v>0</v>
      </c>
      <c r="K71" s="376">
        <v>0</v>
      </c>
      <c r="L71" s="376">
        <v>0.15812100000000001</v>
      </c>
      <c r="M71" s="376">
        <v>0.14758536</v>
      </c>
      <c r="N71" s="401">
        <v>0</v>
      </c>
      <c r="O71" s="376">
        <v>0</v>
      </c>
      <c r="P71" s="376">
        <v>0</v>
      </c>
      <c r="Q71" s="376">
        <v>0</v>
      </c>
      <c r="R71" s="350"/>
      <c r="S71" s="350"/>
      <c r="T71" s="358">
        <f t="shared" si="7"/>
        <v>0</v>
      </c>
      <c r="U71" s="363" t="e">
        <f t="shared" si="8"/>
        <v>#DIV/0!</v>
      </c>
      <c r="V71" s="350"/>
    </row>
    <row r="72" spans="1:22" ht="33" customHeight="1" x14ac:dyDescent="0.2">
      <c r="A72" s="377" t="s">
        <v>925</v>
      </c>
      <c r="B72" s="397" t="s">
        <v>926</v>
      </c>
      <c r="C72" s="371" t="s">
        <v>927</v>
      </c>
      <c r="D72" s="387">
        <v>4.5108333333333334E-2</v>
      </c>
      <c r="E72" s="351">
        <v>0</v>
      </c>
      <c r="F72" s="388">
        <v>4.5108333333333334E-2</v>
      </c>
      <c r="G72" s="359">
        <f t="shared" si="1"/>
        <v>0.32423299999999999</v>
      </c>
      <c r="H72" s="376">
        <f t="shared" si="56"/>
        <v>0.32423299999999999</v>
      </c>
      <c r="I72" s="376">
        <f>K72+M72+O72+Q72</f>
        <v>0.25522335000000002</v>
      </c>
      <c r="J72" s="376">
        <v>0</v>
      </c>
      <c r="K72" s="392">
        <v>0</v>
      </c>
      <c r="L72" s="376">
        <v>0</v>
      </c>
      <c r="M72" s="376">
        <v>0</v>
      </c>
      <c r="N72" s="376">
        <v>0.32423299999999999</v>
      </c>
      <c r="O72" s="391">
        <f>0.25522335</f>
        <v>0.25522335000000002</v>
      </c>
      <c r="P72" s="376">
        <v>0</v>
      </c>
      <c r="Q72" s="376">
        <v>0</v>
      </c>
      <c r="R72" s="350"/>
      <c r="S72" s="350"/>
      <c r="T72" s="358">
        <f t="shared" si="7"/>
        <v>6.9009649999999978E-2</v>
      </c>
      <c r="U72" s="363">
        <f t="shared" si="8"/>
        <v>21.283968627499352</v>
      </c>
      <c r="V72" s="350"/>
    </row>
    <row r="73" spans="1:22" ht="30.75" customHeight="1" x14ac:dyDescent="0.2">
      <c r="A73" s="355" t="s">
        <v>928</v>
      </c>
      <c r="B73" s="397" t="s">
        <v>929</v>
      </c>
      <c r="C73" s="371" t="s">
        <v>930</v>
      </c>
      <c r="D73" s="392">
        <v>0.225025</v>
      </c>
      <c r="E73" s="351"/>
      <c r="F73" s="360">
        <v>0.225025</v>
      </c>
      <c r="G73" s="359">
        <f t="shared" si="1"/>
        <v>1.7</v>
      </c>
      <c r="H73" s="374">
        <f t="shared" si="56"/>
        <v>1.7</v>
      </c>
      <c r="I73" s="376">
        <v>0</v>
      </c>
      <c r="J73" s="376">
        <v>1.7</v>
      </c>
      <c r="K73" s="376">
        <v>1.68263455</v>
      </c>
      <c r="L73" s="376">
        <v>0</v>
      </c>
      <c r="M73" s="376">
        <v>0</v>
      </c>
      <c r="N73" s="401">
        <v>0</v>
      </c>
      <c r="O73" s="376">
        <v>0</v>
      </c>
      <c r="P73" s="376">
        <v>0</v>
      </c>
      <c r="Q73" s="376">
        <v>0</v>
      </c>
      <c r="R73" s="362"/>
      <c r="S73" s="362"/>
      <c r="T73" s="358">
        <f t="shared" si="7"/>
        <v>0</v>
      </c>
      <c r="U73" s="363" t="e">
        <f t="shared" si="8"/>
        <v>#DIV/0!</v>
      </c>
      <c r="V73" s="362"/>
    </row>
    <row r="74" spans="1:22" s="395" customFormat="1" ht="20.25" customHeight="1" x14ac:dyDescent="0.2">
      <c r="A74" s="402" t="s">
        <v>120</v>
      </c>
      <c r="B74" s="403" t="s">
        <v>856</v>
      </c>
      <c r="C74" s="404" t="s">
        <v>835</v>
      </c>
      <c r="D74" s="372">
        <f>D75</f>
        <v>0.232841666666667</v>
      </c>
      <c r="E74" s="358">
        <v>0</v>
      </c>
      <c r="F74" s="373">
        <f>F75</f>
        <v>0.23284166666666667</v>
      </c>
      <c r="G74" s="366">
        <f t="shared" si="1"/>
        <v>3.4238297799999997</v>
      </c>
      <c r="H74" s="374">
        <f t="shared" si="56"/>
        <v>3.4238297799999997</v>
      </c>
      <c r="I74" s="394">
        <v>0</v>
      </c>
      <c r="J74" s="394">
        <f>J75+J77</f>
        <v>2.1238297799999999</v>
      </c>
      <c r="K74" s="374">
        <f t="shared" ref="K74" si="57">K75+K77</f>
        <v>2.3608345399999999</v>
      </c>
      <c r="L74" s="374">
        <f>L75+L77</f>
        <v>1</v>
      </c>
      <c r="M74" s="394">
        <f t="shared" ref="M74:Q74" si="58">M75+M77</f>
        <v>1.69575385</v>
      </c>
      <c r="N74" s="375">
        <f>N75+N77</f>
        <v>0.3</v>
      </c>
      <c r="O74" s="394">
        <f>O75+O77</f>
        <v>0.63735788999999998</v>
      </c>
      <c r="P74" s="374">
        <f>P75+P77</f>
        <v>0</v>
      </c>
      <c r="Q74" s="394">
        <f t="shared" si="58"/>
        <v>0</v>
      </c>
      <c r="R74" s="362"/>
      <c r="S74" s="362"/>
      <c r="T74" s="358">
        <f t="shared" si="7"/>
        <v>-0.33735788999999999</v>
      </c>
      <c r="U74" s="363">
        <f t="shared" si="8"/>
        <v>-112.45263</v>
      </c>
      <c r="V74" s="362"/>
    </row>
    <row r="75" spans="1:22" s="395" customFormat="1" ht="27" customHeight="1" x14ac:dyDescent="0.2">
      <c r="A75" s="402" t="s">
        <v>122</v>
      </c>
      <c r="B75" s="403" t="s">
        <v>857</v>
      </c>
      <c r="C75" s="404" t="s">
        <v>835</v>
      </c>
      <c r="D75" s="394">
        <f>D76</f>
        <v>0.232841666666667</v>
      </c>
      <c r="E75" s="358">
        <v>0</v>
      </c>
      <c r="F75" s="360">
        <f>F76</f>
        <v>0.23284166666666667</v>
      </c>
      <c r="G75" s="366">
        <f t="shared" si="1"/>
        <v>3.4238297799999997</v>
      </c>
      <c r="H75" s="374">
        <f t="shared" si="56"/>
        <v>3.4238297799999997</v>
      </c>
      <c r="I75" s="374">
        <f t="shared" ref="I75" si="59">I76+I78</f>
        <v>0</v>
      </c>
      <c r="J75" s="374">
        <f t="shared" ref="J75:K75" si="60">SUM(J76:J76)</f>
        <v>2.1238297799999999</v>
      </c>
      <c r="K75" s="374">
        <f t="shared" si="60"/>
        <v>2.3608345399999999</v>
      </c>
      <c r="L75" s="374">
        <f>SUM(L76:L76)</f>
        <v>1</v>
      </c>
      <c r="M75" s="374">
        <f t="shared" ref="M75:Q75" si="61">SUM(M76:M76)</f>
        <v>1.69575385</v>
      </c>
      <c r="N75" s="374">
        <f t="shared" si="61"/>
        <v>0.3</v>
      </c>
      <c r="O75" s="374">
        <f t="shared" si="61"/>
        <v>0.63735788999999998</v>
      </c>
      <c r="P75" s="374">
        <f t="shared" si="61"/>
        <v>0</v>
      </c>
      <c r="Q75" s="374">
        <f t="shared" si="61"/>
        <v>0</v>
      </c>
      <c r="R75" s="362"/>
      <c r="S75" s="362"/>
      <c r="T75" s="358">
        <f t="shared" si="7"/>
        <v>-0.33735788999999999</v>
      </c>
      <c r="U75" s="363">
        <f t="shared" si="8"/>
        <v>-112.45263</v>
      </c>
      <c r="V75" s="362"/>
    </row>
    <row r="76" spans="1:22" ht="27.75" customHeight="1" x14ac:dyDescent="0.2">
      <c r="A76" s="371" t="s">
        <v>729</v>
      </c>
      <c r="B76" s="389" t="s">
        <v>972</v>
      </c>
      <c r="C76" s="405" t="s">
        <v>931</v>
      </c>
      <c r="D76" s="387">
        <v>0.232841666666667</v>
      </c>
      <c r="E76" s="351"/>
      <c r="F76" s="388">
        <v>0.23284166666666667</v>
      </c>
      <c r="G76" s="359">
        <f t="shared" si="1"/>
        <v>3.4238297799999997</v>
      </c>
      <c r="H76" s="376">
        <f t="shared" si="56"/>
        <v>3.4238297799999997</v>
      </c>
      <c r="I76" s="376">
        <f t="shared" ref="I76" si="62">I77</f>
        <v>0</v>
      </c>
      <c r="J76" s="376">
        <f>1.79958778+0.324242</f>
        <v>2.1238297799999999</v>
      </c>
      <c r="K76" s="376">
        <v>2.3608345399999999</v>
      </c>
      <c r="L76" s="376">
        <v>1</v>
      </c>
      <c r="M76" s="376">
        <v>1.69575385</v>
      </c>
      <c r="N76" s="376">
        <v>0.3</v>
      </c>
      <c r="O76" s="391">
        <f>0.63735789</f>
        <v>0.63735788999999998</v>
      </c>
      <c r="P76" s="376">
        <v>0</v>
      </c>
      <c r="Q76" s="376">
        <f t="shared" ref="Q76:Q77" si="63">Q77</f>
        <v>0</v>
      </c>
      <c r="R76" s="350"/>
      <c r="S76" s="350"/>
      <c r="T76" s="358">
        <f t="shared" si="7"/>
        <v>-0.33735788999999999</v>
      </c>
      <c r="U76" s="363">
        <f t="shared" si="8"/>
        <v>-112.45263</v>
      </c>
      <c r="V76" s="350"/>
    </row>
    <row r="77" spans="1:22" ht="12.75" x14ac:dyDescent="0.2">
      <c r="A77" s="402" t="s">
        <v>123</v>
      </c>
      <c r="B77" s="403" t="s">
        <v>932</v>
      </c>
      <c r="C77" s="404" t="s">
        <v>835</v>
      </c>
      <c r="D77" s="406">
        <v>0</v>
      </c>
      <c r="E77" s="351">
        <v>0</v>
      </c>
      <c r="F77" s="367">
        <v>0</v>
      </c>
      <c r="G77" s="359">
        <v>0</v>
      </c>
      <c r="H77" s="374">
        <v>0</v>
      </c>
      <c r="I77" s="374">
        <f t="shared" ref="I77" si="64">K77+M77+O77+Q77</f>
        <v>0</v>
      </c>
      <c r="J77" s="374">
        <f t="shared" ref="J77:K77" si="65">J78</f>
        <v>0</v>
      </c>
      <c r="K77" s="374">
        <f t="shared" si="65"/>
        <v>0</v>
      </c>
      <c r="L77" s="374">
        <f>L78</f>
        <v>0</v>
      </c>
      <c r="M77" s="374">
        <v>0</v>
      </c>
      <c r="N77" s="374">
        <v>0</v>
      </c>
      <c r="O77" s="374">
        <v>0</v>
      </c>
      <c r="P77" s="375">
        <v>0</v>
      </c>
      <c r="Q77" s="374">
        <f t="shared" si="63"/>
        <v>0</v>
      </c>
      <c r="R77" s="350"/>
      <c r="S77" s="350"/>
      <c r="T77" s="358">
        <f t="shared" si="7"/>
        <v>0</v>
      </c>
      <c r="U77" s="363" t="e">
        <f t="shared" si="8"/>
        <v>#DIV/0!</v>
      </c>
      <c r="V77" s="350"/>
    </row>
    <row r="78" spans="1:22" s="395" customFormat="1" ht="24.75" customHeight="1" x14ac:dyDescent="0.2">
      <c r="A78" s="407" t="s">
        <v>132</v>
      </c>
      <c r="B78" s="408" t="s">
        <v>933</v>
      </c>
      <c r="C78" s="407" t="s">
        <v>835</v>
      </c>
      <c r="D78" s="409">
        <f>SUM(D79:D89)</f>
        <v>7.7883747833333343</v>
      </c>
      <c r="E78" s="409">
        <f>SUM(E79:E89)</f>
        <v>0</v>
      </c>
      <c r="F78" s="373">
        <f>SUM(F79:F89)</f>
        <v>7.7883747833333343</v>
      </c>
      <c r="G78" s="366">
        <f>H78</f>
        <v>48.318111000000002</v>
      </c>
      <c r="H78" s="360">
        <f t="shared" si="56"/>
        <v>48.318111000000002</v>
      </c>
      <c r="I78" s="360">
        <f t="shared" ref="I78" si="66">I80+I79</f>
        <v>0</v>
      </c>
      <c r="J78" s="360">
        <f>SUM(J79:J89)</f>
        <v>0</v>
      </c>
      <c r="K78" s="360">
        <f t="shared" ref="K78" si="67">SUM(K79:K89)</f>
        <v>0</v>
      </c>
      <c r="L78" s="360">
        <f>SUM(L79:L89)</f>
        <v>0</v>
      </c>
      <c r="M78" s="360">
        <f>SUM(M79:M89)</f>
        <v>0</v>
      </c>
      <c r="N78" s="360">
        <f>SUM(N79:N89)</f>
        <v>2.9610940000000001</v>
      </c>
      <c r="O78" s="360">
        <f t="shared" ref="O78:Q78" si="68">SUM(O79:O89)</f>
        <v>0.68165851</v>
      </c>
      <c r="P78" s="360">
        <f>SUM(P79:P89)</f>
        <v>45.357016999999999</v>
      </c>
      <c r="Q78" s="360">
        <f t="shared" si="68"/>
        <v>0</v>
      </c>
      <c r="R78" s="410"/>
      <c r="S78" s="410"/>
      <c r="T78" s="358">
        <f t="shared" si="7"/>
        <v>2.27943549</v>
      </c>
      <c r="U78" s="363">
        <f t="shared" si="8"/>
        <v>76.979504534472724</v>
      </c>
      <c r="V78" s="410"/>
    </row>
    <row r="79" spans="1:22" ht="27" customHeight="1" x14ac:dyDescent="0.2">
      <c r="A79" s="404" t="s">
        <v>133</v>
      </c>
      <c r="B79" s="411" t="s">
        <v>934</v>
      </c>
      <c r="C79" s="405" t="s">
        <v>935</v>
      </c>
      <c r="D79" s="394">
        <v>4.2733450750000008</v>
      </c>
      <c r="E79" s="351">
        <v>0</v>
      </c>
      <c r="F79" s="360">
        <v>4.2733450750000008</v>
      </c>
      <c r="G79" s="359">
        <f t="shared" si="1"/>
        <v>20.498459</v>
      </c>
      <c r="H79" s="412">
        <f>J79+L79+N79+P79</f>
        <v>20.498459</v>
      </c>
      <c r="I79" s="412">
        <f t="shared" ref="I79:I80" si="69">K79+M79+O79+Q79</f>
        <v>0</v>
      </c>
      <c r="J79" s="412">
        <f t="shared" ref="J79" si="70">SUM(J80:J90)</f>
        <v>0</v>
      </c>
      <c r="K79" s="412">
        <v>0</v>
      </c>
      <c r="L79" s="412">
        <v>0</v>
      </c>
      <c r="M79" s="412">
        <v>0</v>
      </c>
      <c r="N79" s="413">
        <v>0</v>
      </c>
      <c r="O79" s="412">
        <v>0</v>
      </c>
      <c r="P79" s="412">
        <v>20.498459</v>
      </c>
      <c r="Q79" s="412">
        <v>0</v>
      </c>
      <c r="R79" s="414"/>
      <c r="S79" s="414"/>
      <c r="T79" s="358">
        <f t="shared" si="7"/>
        <v>0</v>
      </c>
      <c r="U79" s="363" t="e">
        <f t="shared" si="8"/>
        <v>#DIV/0!</v>
      </c>
      <c r="V79" s="414"/>
    </row>
    <row r="80" spans="1:22" s="415" customFormat="1" ht="26.25" customHeight="1" x14ac:dyDescent="0.25">
      <c r="A80" s="404" t="s">
        <v>134</v>
      </c>
      <c r="B80" s="411" t="s">
        <v>937</v>
      </c>
      <c r="C80" s="405" t="s">
        <v>938</v>
      </c>
      <c r="D80" s="372">
        <v>0.3595380416666667</v>
      </c>
      <c r="E80" s="351">
        <v>0</v>
      </c>
      <c r="F80" s="373">
        <v>0.3595380416666667</v>
      </c>
      <c r="G80" s="359">
        <f t="shared" si="1"/>
        <v>2.0824060000000002</v>
      </c>
      <c r="H80" s="412">
        <f t="shared" ref="H80:H89" si="71">J80+L80+N80+P80</f>
        <v>2.0824060000000002</v>
      </c>
      <c r="I80" s="412">
        <f t="shared" si="69"/>
        <v>0</v>
      </c>
      <c r="J80" s="412">
        <v>0</v>
      </c>
      <c r="K80" s="412">
        <v>0</v>
      </c>
      <c r="L80" s="412">
        <v>0</v>
      </c>
      <c r="M80" s="412">
        <v>0</v>
      </c>
      <c r="N80" s="412">
        <v>0</v>
      </c>
      <c r="O80" s="412">
        <v>0</v>
      </c>
      <c r="P80" s="374">
        <v>2.0824060000000002</v>
      </c>
      <c r="Q80" s="412">
        <v>0</v>
      </c>
      <c r="R80" s="407"/>
      <c r="S80" s="407"/>
      <c r="T80" s="358">
        <f t="shared" si="7"/>
        <v>0</v>
      </c>
      <c r="U80" s="363" t="e">
        <f t="shared" si="8"/>
        <v>#DIV/0!</v>
      </c>
      <c r="V80" s="407"/>
    </row>
    <row r="81" spans="1:22" s="415" customFormat="1" ht="26.25" customHeight="1" x14ac:dyDescent="0.25">
      <c r="A81" s="404" t="s">
        <v>1012</v>
      </c>
      <c r="B81" s="416" t="s">
        <v>1006</v>
      </c>
      <c r="C81" s="417" t="s">
        <v>1007</v>
      </c>
      <c r="D81" s="380"/>
      <c r="E81" s="418"/>
      <c r="F81" s="382"/>
      <c r="G81" s="419"/>
      <c r="H81" s="412">
        <f t="shared" ref="H81:H83" si="72">J81+L81+N81+P81</f>
        <v>2.404137</v>
      </c>
      <c r="I81" s="412">
        <f t="shared" ref="I81:I83" si="73">K81+M81+O81+Q81</f>
        <v>0</v>
      </c>
      <c r="J81" s="412">
        <v>0</v>
      </c>
      <c r="K81" s="412">
        <v>0</v>
      </c>
      <c r="L81" s="412">
        <v>0</v>
      </c>
      <c r="M81" s="412">
        <v>0</v>
      </c>
      <c r="N81" s="420">
        <v>0</v>
      </c>
      <c r="O81" s="412">
        <v>0</v>
      </c>
      <c r="P81" s="383">
        <v>2.404137</v>
      </c>
      <c r="Q81" s="420"/>
      <c r="R81" s="421"/>
      <c r="S81" s="421"/>
      <c r="T81" s="358">
        <f t="shared" si="7"/>
        <v>0</v>
      </c>
      <c r="U81" s="363" t="e">
        <f t="shared" si="8"/>
        <v>#DIV/0!</v>
      </c>
      <c r="V81" s="421"/>
    </row>
    <row r="82" spans="1:22" s="415" customFormat="1" ht="26.25" customHeight="1" x14ac:dyDescent="0.25">
      <c r="A82" s="404" t="s">
        <v>936</v>
      </c>
      <c r="B82" s="416" t="s">
        <v>1008</v>
      </c>
      <c r="C82" s="417" t="s">
        <v>1009</v>
      </c>
      <c r="D82" s="380"/>
      <c r="E82" s="418"/>
      <c r="F82" s="382"/>
      <c r="G82" s="419"/>
      <c r="H82" s="412">
        <f t="shared" si="72"/>
        <v>3.0710470000000001</v>
      </c>
      <c r="I82" s="412">
        <f t="shared" si="73"/>
        <v>0</v>
      </c>
      <c r="J82" s="412">
        <v>0</v>
      </c>
      <c r="K82" s="412">
        <v>0</v>
      </c>
      <c r="L82" s="412">
        <v>0</v>
      </c>
      <c r="M82" s="412">
        <v>0</v>
      </c>
      <c r="N82" s="420">
        <v>0</v>
      </c>
      <c r="O82" s="412">
        <v>0</v>
      </c>
      <c r="P82" s="383">
        <v>3.0710470000000001</v>
      </c>
      <c r="Q82" s="420"/>
      <c r="R82" s="421"/>
      <c r="S82" s="421"/>
      <c r="T82" s="358">
        <f t="shared" si="7"/>
        <v>0</v>
      </c>
      <c r="U82" s="363" t="e">
        <f t="shared" si="8"/>
        <v>#DIV/0!</v>
      </c>
      <c r="V82" s="421"/>
    </row>
    <row r="83" spans="1:22" s="415" customFormat="1" ht="26.25" customHeight="1" x14ac:dyDescent="0.25">
      <c r="A83" s="404" t="s">
        <v>1013</v>
      </c>
      <c r="B83" s="416" t="s">
        <v>1010</v>
      </c>
      <c r="C83" s="417" t="s">
        <v>1011</v>
      </c>
      <c r="D83" s="380"/>
      <c r="E83" s="418"/>
      <c r="F83" s="382"/>
      <c r="G83" s="419"/>
      <c r="H83" s="412">
        <f t="shared" si="72"/>
        <v>5.0509680000000001</v>
      </c>
      <c r="I83" s="412">
        <f t="shared" si="73"/>
        <v>0</v>
      </c>
      <c r="J83" s="412">
        <v>0</v>
      </c>
      <c r="K83" s="412">
        <v>0</v>
      </c>
      <c r="L83" s="412">
        <v>0</v>
      </c>
      <c r="M83" s="412">
        <v>0</v>
      </c>
      <c r="N83" s="420">
        <v>0</v>
      </c>
      <c r="O83" s="412">
        <v>0</v>
      </c>
      <c r="P83" s="383">
        <v>5.0509680000000001</v>
      </c>
      <c r="Q83" s="420"/>
      <c r="R83" s="421"/>
      <c r="S83" s="421"/>
      <c r="T83" s="358">
        <f t="shared" si="7"/>
        <v>0</v>
      </c>
      <c r="U83" s="363" t="e">
        <f t="shared" si="8"/>
        <v>#DIV/0!</v>
      </c>
      <c r="V83" s="421"/>
    </row>
    <row r="84" spans="1:22" x14ac:dyDescent="0.2">
      <c r="A84" s="404" t="s">
        <v>939</v>
      </c>
      <c r="B84" s="411" t="s">
        <v>940</v>
      </c>
      <c r="C84" s="405" t="s">
        <v>941</v>
      </c>
      <c r="D84" s="394">
        <v>2.5249999999999999</v>
      </c>
      <c r="E84" s="351">
        <v>0</v>
      </c>
      <c r="F84" s="392">
        <v>2.5249999999999999</v>
      </c>
      <c r="G84" s="359">
        <f t="shared" si="1"/>
        <v>11.39</v>
      </c>
      <c r="H84" s="398">
        <f t="shared" si="71"/>
        <v>11.39</v>
      </c>
      <c r="I84" s="376">
        <f>I85</f>
        <v>0</v>
      </c>
      <c r="J84" s="376">
        <v>0</v>
      </c>
      <c r="K84" s="376">
        <f t="shared" ref="K84:M85" si="74">K85</f>
        <v>0</v>
      </c>
      <c r="L84" s="376">
        <v>0</v>
      </c>
      <c r="M84" s="376">
        <f t="shared" si="74"/>
        <v>0</v>
      </c>
      <c r="N84" s="376">
        <v>0</v>
      </c>
      <c r="O84" s="376">
        <v>0</v>
      </c>
      <c r="P84" s="376">
        <v>11.39</v>
      </c>
      <c r="Q84" s="376"/>
      <c r="R84" s="414"/>
      <c r="S84" s="414"/>
      <c r="T84" s="358">
        <f t="shared" si="7"/>
        <v>0</v>
      </c>
      <c r="U84" s="363" t="e">
        <f t="shared" si="8"/>
        <v>#DIV/0!</v>
      </c>
      <c r="V84" s="414"/>
    </row>
    <row r="85" spans="1:22" x14ac:dyDescent="0.2">
      <c r="A85" s="404" t="s">
        <v>942</v>
      </c>
      <c r="B85" s="411" t="s">
        <v>943</v>
      </c>
      <c r="C85" s="405" t="s">
        <v>944</v>
      </c>
      <c r="D85" s="394">
        <v>0.14166666666666669</v>
      </c>
      <c r="E85" s="351">
        <v>0</v>
      </c>
      <c r="F85" s="392">
        <v>0.14166666666666669</v>
      </c>
      <c r="G85" s="359">
        <f t="shared" si="1"/>
        <v>0.86</v>
      </c>
      <c r="H85" s="398">
        <f t="shared" si="71"/>
        <v>0.86</v>
      </c>
      <c r="I85" s="376">
        <f>I86</f>
        <v>0</v>
      </c>
      <c r="J85" s="376">
        <v>0</v>
      </c>
      <c r="K85" s="376">
        <f t="shared" si="74"/>
        <v>0</v>
      </c>
      <c r="L85" s="376">
        <v>0</v>
      </c>
      <c r="M85" s="376">
        <f t="shared" si="74"/>
        <v>0</v>
      </c>
      <c r="N85" s="376">
        <v>0</v>
      </c>
      <c r="O85" s="376">
        <v>0</v>
      </c>
      <c r="P85" s="376">
        <v>0.86</v>
      </c>
      <c r="Q85" s="376"/>
      <c r="R85" s="414"/>
      <c r="S85" s="414"/>
      <c r="T85" s="358">
        <f t="shared" ref="T85:T94" si="75">N85-O85</f>
        <v>0</v>
      </c>
      <c r="U85" s="363" t="e">
        <f t="shared" ref="U85:U94" si="76">(T85*100)/N85</f>
        <v>#DIV/0!</v>
      </c>
      <c r="V85" s="414"/>
    </row>
    <row r="86" spans="1:22" x14ac:dyDescent="0.2">
      <c r="A86" s="404" t="s">
        <v>945</v>
      </c>
      <c r="B86" s="411" t="s">
        <v>946</v>
      </c>
      <c r="C86" s="405" t="s">
        <v>947</v>
      </c>
      <c r="D86" s="394">
        <v>0.16663333333333333</v>
      </c>
      <c r="E86" s="351">
        <v>0</v>
      </c>
      <c r="F86" s="414">
        <v>0.16663333333333333</v>
      </c>
      <c r="G86" s="359">
        <f t="shared" si="1"/>
        <v>1.2195930000000001</v>
      </c>
      <c r="H86" s="412">
        <f t="shared" si="71"/>
        <v>1.2195930000000001</v>
      </c>
      <c r="I86" s="376">
        <f>K86+M86+O86+Q86</f>
        <v>0</v>
      </c>
      <c r="J86" s="392">
        <v>0</v>
      </c>
      <c r="K86" s="376">
        <v>0</v>
      </c>
      <c r="L86" s="376">
        <v>0</v>
      </c>
      <c r="M86" s="376">
        <v>0</v>
      </c>
      <c r="N86" s="374">
        <v>1.2195930000000001</v>
      </c>
      <c r="O86" s="376"/>
      <c r="P86" s="422">
        <v>0</v>
      </c>
      <c r="Q86" s="376"/>
      <c r="R86" s="414"/>
      <c r="S86" s="414"/>
      <c r="T86" s="358">
        <f t="shared" si="75"/>
        <v>1.2195930000000001</v>
      </c>
      <c r="U86" s="363">
        <f t="shared" si="76"/>
        <v>100</v>
      </c>
      <c r="V86" s="350"/>
    </row>
    <row r="87" spans="1:22" x14ac:dyDescent="0.2">
      <c r="A87" s="404" t="s">
        <v>948</v>
      </c>
      <c r="B87" s="411" t="s">
        <v>949</v>
      </c>
      <c r="C87" s="405" t="s">
        <v>950</v>
      </c>
      <c r="D87" s="374">
        <v>0.26489166666666669</v>
      </c>
      <c r="E87" s="351">
        <v>0</v>
      </c>
      <c r="F87" s="374">
        <v>0.26489166666666669</v>
      </c>
      <c r="G87" s="359">
        <f t="shared" si="1"/>
        <v>1.3445740000000002</v>
      </c>
      <c r="H87" s="412">
        <f t="shared" si="71"/>
        <v>1.3445740000000002</v>
      </c>
      <c r="I87" s="412">
        <v>0</v>
      </c>
      <c r="J87" s="412">
        <v>0</v>
      </c>
      <c r="K87" s="412">
        <v>0</v>
      </c>
      <c r="L87" s="412">
        <v>0</v>
      </c>
      <c r="M87" s="376">
        <v>0</v>
      </c>
      <c r="N87" s="412">
        <v>1.3445740000000002</v>
      </c>
      <c r="O87" s="423">
        <f>0.68165851</f>
        <v>0.68165851</v>
      </c>
      <c r="P87" s="412">
        <v>0</v>
      </c>
      <c r="Q87" s="412"/>
      <c r="R87" s="414"/>
      <c r="S87" s="414"/>
      <c r="T87" s="358">
        <f t="shared" si="75"/>
        <v>0.66291549000000016</v>
      </c>
      <c r="U87" s="363">
        <f t="shared" si="76"/>
        <v>49.303012701420677</v>
      </c>
      <c r="V87" s="414"/>
    </row>
    <row r="88" spans="1:22" x14ac:dyDescent="0.2">
      <c r="A88" s="404" t="s">
        <v>951</v>
      </c>
      <c r="B88" s="411" t="s">
        <v>952</v>
      </c>
      <c r="C88" s="405" t="s">
        <v>953</v>
      </c>
      <c r="D88" s="374">
        <v>2.5049999999999999E-2</v>
      </c>
      <c r="E88" s="351">
        <v>0</v>
      </c>
      <c r="F88" s="374">
        <v>2.5049999999999999E-2</v>
      </c>
      <c r="G88" s="359">
        <f t="shared" si="1"/>
        <v>0.15548000000000001</v>
      </c>
      <c r="H88" s="412">
        <f t="shared" si="71"/>
        <v>0.15548000000000001</v>
      </c>
      <c r="I88" s="374">
        <v>0</v>
      </c>
      <c r="J88" s="374">
        <v>0</v>
      </c>
      <c r="K88" s="374">
        <v>0</v>
      </c>
      <c r="L88" s="374">
        <v>0</v>
      </c>
      <c r="M88" s="376">
        <v>0</v>
      </c>
      <c r="N88" s="374">
        <v>0.15548000000000001</v>
      </c>
      <c r="O88" s="374"/>
      <c r="P88" s="374">
        <v>0</v>
      </c>
      <c r="Q88" s="374"/>
      <c r="R88" s="414"/>
      <c r="S88" s="414"/>
      <c r="T88" s="358">
        <f t="shared" si="75"/>
        <v>0.15548000000000001</v>
      </c>
      <c r="U88" s="363">
        <f t="shared" si="76"/>
        <v>100</v>
      </c>
      <c r="V88" s="414"/>
    </row>
    <row r="89" spans="1:22" x14ac:dyDescent="0.2">
      <c r="A89" s="404" t="s">
        <v>954</v>
      </c>
      <c r="B89" s="411" t="s">
        <v>955</v>
      </c>
      <c r="C89" s="405" t="s">
        <v>956</v>
      </c>
      <c r="D89" s="394">
        <v>3.2250000000000001E-2</v>
      </c>
      <c r="E89" s="351">
        <v>0</v>
      </c>
      <c r="F89" s="414">
        <v>3.2250000000000001E-2</v>
      </c>
      <c r="G89" s="359">
        <f t="shared" si="1"/>
        <v>0.24144700000000002</v>
      </c>
      <c r="H89" s="412">
        <f t="shared" si="71"/>
        <v>0.24144700000000002</v>
      </c>
      <c r="I89" s="398">
        <f t="shared" ref="H89:I94" si="77">K89+M89+O89+Q89</f>
        <v>0</v>
      </c>
      <c r="J89" s="398">
        <v>0</v>
      </c>
      <c r="K89" s="398">
        <v>0</v>
      </c>
      <c r="L89" s="398">
        <v>0</v>
      </c>
      <c r="M89" s="398">
        <v>0</v>
      </c>
      <c r="N89" s="374">
        <v>0.24144700000000002</v>
      </c>
      <c r="O89" s="398"/>
      <c r="P89" s="398">
        <v>0</v>
      </c>
      <c r="Q89" s="398"/>
      <c r="R89" s="414"/>
      <c r="S89" s="414"/>
      <c r="T89" s="358">
        <f t="shared" si="75"/>
        <v>0.24144700000000002</v>
      </c>
      <c r="U89" s="363">
        <f t="shared" si="76"/>
        <v>100</v>
      </c>
      <c r="V89" s="414"/>
    </row>
    <row r="90" spans="1:22" s="395" customFormat="1" x14ac:dyDescent="0.2">
      <c r="A90" s="407" t="s">
        <v>188</v>
      </c>
      <c r="B90" s="408" t="s">
        <v>957</v>
      </c>
      <c r="C90" s="407" t="s">
        <v>835</v>
      </c>
      <c r="D90" s="357">
        <v>0</v>
      </c>
      <c r="E90" s="357">
        <v>0</v>
      </c>
      <c r="F90" s="410">
        <v>0</v>
      </c>
      <c r="G90" s="366">
        <f t="shared" si="1"/>
        <v>3.8113833333333336</v>
      </c>
      <c r="H90" s="424">
        <f t="shared" si="77"/>
        <v>3.8113833333333336</v>
      </c>
      <c r="I90" s="424">
        <f t="shared" si="77"/>
        <v>3.6666666666666667E-2</v>
      </c>
      <c r="J90" s="424">
        <v>0</v>
      </c>
      <c r="K90" s="424">
        <f t="shared" ref="K90:Q90" si="78">SUM(K91:K94)</f>
        <v>0</v>
      </c>
      <c r="L90" s="425">
        <f t="shared" si="78"/>
        <v>0</v>
      </c>
      <c r="M90" s="424">
        <f t="shared" si="78"/>
        <v>1.6666666666666666E-2</v>
      </c>
      <c r="N90" s="360">
        <f t="shared" si="78"/>
        <v>0</v>
      </c>
      <c r="O90" s="424">
        <f t="shared" si="78"/>
        <v>0.02</v>
      </c>
      <c r="P90" s="424">
        <f>SUM(P91:P94)</f>
        <v>3.8113833333333336</v>
      </c>
      <c r="Q90" s="424">
        <f t="shared" si="78"/>
        <v>0</v>
      </c>
      <c r="R90" s="410"/>
      <c r="S90" s="410"/>
      <c r="T90" s="358">
        <f t="shared" si="75"/>
        <v>-0.02</v>
      </c>
      <c r="U90" s="363" t="e">
        <f t="shared" si="76"/>
        <v>#DIV/0!</v>
      </c>
      <c r="V90" s="410"/>
    </row>
    <row r="91" spans="1:22" x14ac:dyDescent="0.2">
      <c r="A91" s="404" t="s">
        <v>958</v>
      </c>
      <c r="B91" s="411" t="s">
        <v>1004</v>
      </c>
      <c r="C91" s="405" t="s">
        <v>1005</v>
      </c>
      <c r="D91" s="394" t="s">
        <v>968</v>
      </c>
      <c r="E91" s="394">
        <v>0</v>
      </c>
      <c r="F91" s="426" t="s">
        <v>968</v>
      </c>
      <c r="G91" s="359">
        <f t="shared" ref="G91" si="79">H91</f>
        <v>2.2549999999999999</v>
      </c>
      <c r="H91" s="398">
        <f>J91+L91+N91+P91</f>
        <v>2.2549999999999999</v>
      </c>
      <c r="I91" s="398">
        <f>K91+M91+O91+Q91</f>
        <v>0</v>
      </c>
      <c r="J91" s="398">
        <v>0</v>
      </c>
      <c r="K91" s="398">
        <v>0</v>
      </c>
      <c r="L91" s="398">
        <v>0</v>
      </c>
      <c r="M91" s="398">
        <v>0</v>
      </c>
      <c r="N91" s="398">
        <v>0</v>
      </c>
      <c r="O91" s="398"/>
      <c r="P91" s="398">
        <v>2.2549999999999999</v>
      </c>
      <c r="Q91" s="398">
        <v>0</v>
      </c>
      <c r="R91" s="426"/>
      <c r="S91" s="426"/>
      <c r="T91" s="358">
        <f t="shared" ref="T91" si="80">N91-O91</f>
        <v>0</v>
      </c>
      <c r="U91" s="363" t="e">
        <f t="shared" ref="U91" si="81">(T91*100)/N91</f>
        <v>#DIV/0!</v>
      </c>
      <c r="V91" s="426"/>
    </row>
    <row r="92" spans="1:22" x14ac:dyDescent="0.2">
      <c r="A92" s="404" t="s">
        <v>959</v>
      </c>
      <c r="B92" s="411" t="s">
        <v>960</v>
      </c>
      <c r="C92" s="405" t="s">
        <v>961</v>
      </c>
      <c r="D92" s="394" t="s">
        <v>968</v>
      </c>
      <c r="E92" s="394">
        <v>0</v>
      </c>
      <c r="F92" s="426" t="s">
        <v>968</v>
      </c>
      <c r="G92" s="359">
        <f t="shared" ref="G92:G94" si="82">H92</f>
        <v>0.22</v>
      </c>
      <c r="H92" s="398">
        <f t="shared" si="77"/>
        <v>0.22</v>
      </c>
      <c r="I92" s="398">
        <f t="shared" si="77"/>
        <v>0</v>
      </c>
      <c r="J92" s="398">
        <v>0</v>
      </c>
      <c r="K92" s="398">
        <v>0</v>
      </c>
      <c r="L92" s="398">
        <v>0</v>
      </c>
      <c r="M92" s="398">
        <v>0</v>
      </c>
      <c r="N92" s="398">
        <v>0</v>
      </c>
      <c r="O92" s="398">
        <v>0</v>
      </c>
      <c r="P92" s="398">
        <v>0.22</v>
      </c>
      <c r="Q92" s="398">
        <v>0</v>
      </c>
      <c r="R92" s="426"/>
      <c r="S92" s="426"/>
      <c r="T92" s="358">
        <f t="shared" si="75"/>
        <v>0</v>
      </c>
      <c r="U92" s="363" t="e">
        <f t="shared" si="76"/>
        <v>#DIV/0!</v>
      </c>
      <c r="V92" s="426"/>
    </row>
    <row r="93" spans="1:22" x14ac:dyDescent="0.2">
      <c r="A93" s="404" t="s">
        <v>962</v>
      </c>
      <c r="B93" s="411" t="s">
        <v>963</v>
      </c>
      <c r="C93" s="405" t="s">
        <v>964</v>
      </c>
      <c r="D93" s="394" t="s">
        <v>968</v>
      </c>
      <c r="E93" s="394">
        <v>0</v>
      </c>
      <c r="F93" s="426" t="s">
        <v>968</v>
      </c>
      <c r="G93" s="359">
        <f t="shared" si="82"/>
        <v>0.33638333333333337</v>
      </c>
      <c r="H93" s="398">
        <f t="shared" si="77"/>
        <v>0.33638333333333337</v>
      </c>
      <c r="I93" s="398">
        <f t="shared" si="77"/>
        <v>3.6666666666666667E-2</v>
      </c>
      <c r="J93" s="398">
        <v>0</v>
      </c>
      <c r="K93" s="398">
        <v>0</v>
      </c>
      <c r="L93" s="398">
        <v>0</v>
      </c>
      <c r="M93" s="398">
        <f>0.02/1.2</f>
        <v>1.6666666666666666E-2</v>
      </c>
      <c r="N93" s="398">
        <v>0</v>
      </c>
      <c r="O93" s="427">
        <v>0.02</v>
      </c>
      <c r="P93" s="398">
        <v>0.33638333333333337</v>
      </c>
      <c r="Q93" s="398">
        <v>0</v>
      </c>
      <c r="R93" s="426"/>
      <c r="S93" s="426"/>
      <c r="T93" s="358">
        <f t="shared" si="75"/>
        <v>-0.02</v>
      </c>
      <c r="U93" s="363" t="e">
        <f t="shared" si="76"/>
        <v>#DIV/0!</v>
      </c>
      <c r="V93" s="426"/>
    </row>
    <row r="94" spans="1:22" x14ac:dyDescent="0.2">
      <c r="A94" s="404" t="s">
        <v>965</v>
      </c>
      <c r="B94" s="411" t="s">
        <v>966</v>
      </c>
      <c r="C94" s="405" t="s">
        <v>967</v>
      </c>
      <c r="D94" s="394" t="s">
        <v>968</v>
      </c>
      <c r="E94" s="394">
        <v>0</v>
      </c>
      <c r="F94" s="426" t="s">
        <v>968</v>
      </c>
      <c r="G94" s="359">
        <f t="shared" si="82"/>
        <v>1</v>
      </c>
      <c r="H94" s="398">
        <f t="shared" si="77"/>
        <v>1</v>
      </c>
      <c r="I94" s="398">
        <f t="shared" si="77"/>
        <v>0</v>
      </c>
      <c r="J94" s="398">
        <v>0</v>
      </c>
      <c r="K94" s="398">
        <v>0</v>
      </c>
      <c r="L94" s="398">
        <v>0</v>
      </c>
      <c r="M94" s="398">
        <v>0</v>
      </c>
      <c r="N94" s="398">
        <v>0</v>
      </c>
      <c r="O94" s="398"/>
      <c r="P94" s="398">
        <v>1</v>
      </c>
      <c r="Q94" s="398">
        <v>0</v>
      </c>
      <c r="R94" s="426"/>
      <c r="S94" s="426"/>
      <c r="T94" s="358">
        <f t="shared" si="75"/>
        <v>0</v>
      </c>
      <c r="U94" s="363" t="e">
        <f t="shared" si="76"/>
        <v>#DIV/0!</v>
      </c>
      <c r="V94" s="426"/>
    </row>
    <row r="95" spans="1:22" x14ac:dyDescent="0.2">
      <c r="E95" s="316"/>
      <c r="H95" s="317"/>
      <c r="I95" s="316"/>
    </row>
    <row r="96" spans="1:22" x14ac:dyDescent="0.2">
      <c r="E96" s="316"/>
      <c r="H96" s="317"/>
      <c r="I96" s="316"/>
    </row>
    <row r="97" spans="5:9" x14ac:dyDescent="0.2">
      <c r="E97" s="316"/>
      <c r="H97" s="317"/>
      <c r="I97" s="316"/>
    </row>
    <row r="98" spans="5:9" x14ac:dyDescent="0.2">
      <c r="E98" s="316"/>
      <c r="H98" s="317"/>
      <c r="I98" s="316"/>
    </row>
    <row r="99" spans="5:9" x14ac:dyDescent="0.2">
      <c r="E99" s="316"/>
      <c r="H99" s="317"/>
      <c r="I99" s="316"/>
    </row>
    <row r="100" spans="5:9" x14ac:dyDescent="0.2">
      <c r="E100" s="316"/>
      <c r="H100" s="317"/>
      <c r="I100" s="316"/>
    </row>
    <row r="101" spans="5:9" x14ac:dyDescent="0.2">
      <c r="E101" s="316"/>
      <c r="H101" s="317"/>
      <c r="I101" s="316"/>
    </row>
    <row r="102" spans="5:9" x14ac:dyDescent="0.2">
      <c r="E102" s="316"/>
      <c r="H102" s="317"/>
      <c r="I102" s="316"/>
    </row>
    <row r="103" spans="5:9" x14ac:dyDescent="0.2">
      <c r="E103" s="316"/>
      <c r="H103" s="317"/>
      <c r="I103" s="316"/>
    </row>
    <row r="104" spans="5:9" x14ac:dyDescent="0.2">
      <c r="E104" s="316"/>
      <c r="H104" s="317"/>
      <c r="I104" s="316"/>
    </row>
    <row r="105" spans="5:9" x14ac:dyDescent="0.2">
      <c r="E105" s="316"/>
      <c r="H105" s="317"/>
      <c r="I105" s="316"/>
    </row>
    <row r="106" spans="5:9" x14ac:dyDescent="0.2">
      <c r="E106" s="316"/>
      <c r="H106" s="317"/>
      <c r="I106" s="316"/>
    </row>
    <row r="107" spans="5:9" x14ac:dyDescent="0.2">
      <c r="E107" s="316"/>
      <c r="H107" s="317"/>
      <c r="I107" s="316"/>
    </row>
    <row r="108" spans="5:9" x14ac:dyDescent="0.2">
      <c r="E108" s="316"/>
      <c r="H108" s="317"/>
      <c r="I108" s="316"/>
    </row>
    <row r="109" spans="5:9" x14ac:dyDescent="0.2">
      <c r="E109" s="316"/>
      <c r="H109" s="317"/>
      <c r="I109" s="316"/>
    </row>
    <row r="110" spans="5:9" x14ac:dyDescent="0.2">
      <c r="E110" s="316"/>
      <c r="H110" s="317"/>
      <c r="I110" s="316"/>
    </row>
    <row r="111" spans="5:9" x14ac:dyDescent="0.2">
      <c r="E111" s="316"/>
      <c r="H111" s="317"/>
      <c r="I111" s="316"/>
    </row>
    <row r="112" spans="5:9" x14ac:dyDescent="0.2">
      <c r="E112" s="316"/>
      <c r="H112" s="317"/>
      <c r="I112" s="316"/>
    </row>
    <row r="113" spans="5:9" x14ac:dyDescent="0.2">
      <c r="E113" s="316"/>
      <c r="H113" s="317"/>
      <c r="I113" s="316"/>
    </row>
    <row r="114" spans="5:9" x14ac:dyDescent="0.2">
      <c r="E114" s="316"/>
      <c r="H114" s="317"/>
      <c r="I114" s="316"/>
    </row>
    <row r="115" spans="5:9" x14ac:dyDescent="0.2">
      <c r="E115" s="316"/>
      <c r="H115" s="317"/>
      <c r="I115" s="316"/>
    </row>
    <row r="116" spans="5:9" x14ac:dyDescent="0.2">
      <c r="E116" s="316"/>
      <c r="H116" s="317"/>
      <c r="I116" s="316"/>
    </row>
    <row r="117" spans="5:9" x14ac:dyDescent="0.2">
      <c r="E117" s="316"/>
      <c r="H117" s="317"/>
      <c r="I117" s="316"/>
    </row>
    <row r="118" spans="5:9" x14ac:dyDescent="0.2">
      <c r="E118" s="316"/>
      <c r="H118" s="317"/>
      <c r="I118" s="316"/>
    </row>
    <row r="119" spans="5:9" x14ac:dyDescent="0.2">
      <c r="E119" s="316"/>
      <c r="H119" s="317"/>
      <c r="I119" s="316"/>
    </row>
    <row r="120" spans="5:9" x14ac:dyDescent="0.2">
      <c r="E120" s="316"/>
      <c r="H120" s="317"/>
      <c r="I120" s="316"/>
    </row>
    <row r="121" spans="5:9" x14ac:dyDescent="0.2">
      <c r="E121" s="316"/>
      <c r="H121" s="317"/>
      <c r="I121" s="316"/>
    </row>
    <row r="122" spans="5:9" x14ac:dyDescent="0.2">
      <c r="E122" s="316"/>
      <c r="H122" s="317"/>
      <c r="I122" s="316"/>
    </row>
    <row r="123" spans="5:9" x14ac:dyDescent="0.2">
      <c r="E123" s="316"/>
      <c r="H123" s="317"/>
      <c r="I123" s="316"/>
    </row>
    <row r="124" spans="5:9" x14ac:dyDescent="0.2">
      <c r="E124" s="316"/>
      <c r="H124" s="317"/>
      <c r="I124" s="316"/>
    </row>
    <row r="125" spans="5:9" x14ac:dyDescent="0.2">
      <c r="E125" s="316"/>
      <c r="H125" s="317"/>
      <c r="I125" s="316"/>
    </row>
    <row r="126" spans="5:9" x14ac:dyDescent="0.2">
      <c r="E126" s="316"/>
      <c r="H126" s="317"/>
      <c r="I126" s="316"/>
    </row>
    <row r="127" spans="5:9" x14ac:dyDescent="0.2">
      <c r="E127" s="316"/>
      <c r="H127" s="317"/>
      <c r="I127" s="316"/>
    </row>
    <row r="128" spans="5:9" x14ac:dyDescent="0.2">
      <c r="E128" s="316"/>
      <c r="H128" s="317"/>
      <c r="I128" s="316"/>
    </row>
    <row r="129" spans="5:9" x14ac:dyDescent="0.2">
      <c r="E129" s="316"/>
      <c r="H129" s="317"/>
      <c r="I129" s="316"/>
    </row>
    <row r="130" spans="5:9" x14ac:dyDescent="0.2">
      <c r="E130" s="316"/>
      <c r="H130" s="317"/>
      <c r="I130" s="316"/>
    </row>
    <row r="131" spans="5:9" x14ac:dyDescent="0.2">
      <c r="E131" s="316"/>
      <c r="H131" s="317"/>
      <c r="I131" s="316"/>
    </row>
    <row r="132" spans="5:9" x14ac:dyDescent="0.2">
      <c r="E132" s="316"/>
      <c r="H132" s="317"/>
      <c r="I132" s="316"/>
    </row>
    <row r="133" spans="5:9" x14ac:dyDescent="0.2">
      <c r="E133" s="316"/>
      <c r="H133" s="317"/>
      <c r="I133" s="316"/>
    </row>
    <row r="134" spans="5:9" x14ac:dyDescent="0.2">
      <c r="E134" s="316"/>
      <c r="H134" s="317"/>
      <c r="I134" s="316"/>
    </row>
    <row r="135" spans="5:9" x14ac:dyDescent="0.2">
      <c r="E135" s="316"/>
      <c r="H135" s="317"/>
      <c r="I135" s="316"/>
    </row>
    <row r="136" spans="5:9" x14ac:dyDescent="0.2">
      <c r="E136" s="316"/>
      <c r="H136" s="317"/>
      <c r="I136" s="316"/>
    </row>
    <row r="137" spans="5:9" x14ac:dyDescent="0.2">
      <c r="E137" s="316"/>
      <c r="H137" s="317"/>
      <c r="I137" s="316"/>
    </row>
    <row r="138" spans="5:9" x14ac:dyDescent="0.2">
      <c r="E138" s="316"/>
      <c r="H138" s="317"/>
      <c r="I138" s="316"/>
    </row>
    <row r="139" spans="5:9" x14ac:dyDescent="0.2">
      <c r="E139" s="316"/>
      <c r="H139" s="317"/>
      <c r="I139" s="316"/>
    </row>
    <row r="140" spans="5:9" x14ac:dyDescent="0.2">
      <c r="E140" s="316"/>
      <c r="H140" s="317"/>
      <c r="I140" s="316"/>
    </row>
    <row r="141" spans="5:9" x14ac:dyDescent="0.2">
      <c r="E141" s="316"/>
      <c r="H141" s="317"/>
      <c r="I141" s="316"/>
    </row>
    <row r="142" spans="5:9" x14ac:dyDescent="0.2">
      <c r="E142" s="316"/>
      <c r="H142" s="317"/>
      <c r="I142" s="316"/>
    </row>
    <row r="143" spans="5:9" x14ac:dyDescent="0.2">
      <c r="E143" s="316"/>
      <c r="H143" s="317"/>
      <c r="I143" s="316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hyperlinks>
    <hyperlink ref="B62" r:id="rId2" display="Установка  КТПН 6/04кВ  в центрах питания с тр-рам ТМГ-250.Строительство ВЛ,КЛ-6,04кВ ул.Фабричная"/>
    <hyperlink ref="B63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4"/>
  <headerFooter alignWithMargins="0"/>
  <colBreaks count="1" manualBreakCount="1">
    <brk id="9" max="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57</v>
      </c>
    </row>
    <row r="2" spans="1:34" ht="18.75" x14ac:dyDescent="0.3">
      <c r="U2" s="34" t="s">
        <v>0</v>
      </c>
    </row>
    <row r="3" spans="1:34" ht="18.75" x14ac:dyDescent="0.3">
      <c r="U3" s="25" t="s">
        <v>802</v>
      </c>
    </row>
    <row r="4" spans="1:34" ht="18.75" x14ac:dyDescent="0.3">
      <c r="A4" s="238" t="s">
        <v>162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41" t="s">
        <v>66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41" t="s">
        <v>806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40" t="s">
        <v>807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42" t="s">
        <v>21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43" t="s">
        <v>805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40" t="s">
        <v>808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0"/>
      <c r="U13" s="240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9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34"/>
    </row>
    <row r="15" spans="1:34" ht="15.75" customHeight="1" x14ac:dyDescent="0.25">
      <c r="A15" s="208" t="s">
        <v>67</v>
      </c>
      <c r="B15" s="208" t="s">
        <v>20</v>
      </c>
      <c r="C15" s="208" t="s">
        <v>5</v>
      </c>
      <c r="D15" s="208" t="s">
        <v>822</v>
      </c>
      <c r="E15" s="208" t="s">
        <v>823</v>
      </c>
      <c r="F15" s="230" t="s">
        <v>824</v>
      </c>
      <c r="G15" s="232"/>
      <c r="H15" s="208" t="s">
        <v>825</v>
      </c>
      <c r="I15" s="208"/>
      <c r="J15" s="208" t="s">
        <v>826</v>
      </c>
      <c r="K15" s="208"/>
      <c r="L15" s="208"/>
      <c r="M15" s="208"/>
      <c r="N15" s="208" t="s">
        <v>827</v>
      </c>
      <c r="O15" s="208"/>
      <c r="P15" s="230" t="s">
        <v>767</v>
      </c>
      <c r="Q15" s="231"/>
      <c r="R15" s="231"/>
      <c r="S15" s="232"/>
      <c r="T15" s="208" t="s">
        <v>7</v>
      </c>
      <c r="U15" s="208"/>
      <c r="V15" s="146"/>
    </row>
    <row r="16" spans="1:34" ht="59.25" customHeight="1" x14ac:dyDescent="0.25">
      <c r="A16" s="208"/>
      <c r="B16" s="208"/>
      <c r="C16" s="208"/>
      <c r="D16" s="208"/>
      <c r="E16" s="208"/>
      <c r="F16" s="233"/>
      <c r="G16" s="235"/>
      <c r="H16" s="208"/>
      <c r="I16" s="208"/>
      <c r="J16" s="208"/>
      <c r="K16" s="208"/>
      <c r="L16" s="208"/>
      <c r="M16" s="208"/>
      <c r="N16" s="208"/>
      <c r="O16" s="208"/>
      <c r="P16" s="233"/>
      <c r="Q16" s="234"/>
      <c r="R16" s="234"/>
      <c r="S16" s="235"/>
      <c r="T16" s="208"/>
      <c r="U16" s="208"/>
    </row>
    <row r="17" spans="1:21" ht="49.5" customHeight="1" x14ac:dyDescent="0.25">
      <c r="A17" s="208"/>
      <c r="B17" s="208"/>
      <c r="C17" s="208"/>
      <c r="D17" s="208"/>
      <c r="E17" s="208"/>
      <c r="F17" s="233"/>
      <c r="G17" s="235"/>
      <c r="H17" s="208"/>
      <c r="I17" s="208"/>
      <c r="J17" s="208" t="s">
        <v>9</v>
      </c>
      <c r="K17" s="208"/>
      <c r="L17" s="208" t="s">
        <v>10</v>
      </c>
      <c r="M17" s="208"/>
      <c r="N17" s="208"/>
      <c r="O17" s="208"/>
      <c r="P17" s="236" t="s">
        <v>828</v>
      </c>
      <c r="Q17" s="237"/>
      <c r="R17" s="236" t="s">
        <v>8</v>
      </c>
      <c r="S17" s="237"/>
      <c r="T17" s="208"/>
      <c r="U17" s="208"/>
    </row>
    <row r="18" spans="1:21" ht="129" customHeight="1" x14ac:dyDescent="0.25">
      <c r="A18" s="208"/>
      <c r="B18" s="208"/>
      <c r="C18" s="208"/>
      <c r="D18" s="208"/>
      <c r="E18" s="208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763</v>
      </c>
      <c r="L18" s="147" t="s">
        <v>4</v>
      </c>
      <c r="M18" s="147" t="s">
        <v>761</v>
      </c>
      <c r="N18" s="147" t="s">
        <v>4</v>
      </c>
      <c r="O18" s="147" t="s">
        <v>15</v>
      </c>
      <c r="P18" s="147" t="s">
        <v>4</v>
      </c>
      <c r="Q18" s="147" t="s">
        <v>763</v>
      </c>
      <c r="R18" s="147" t="s">
        <v>4</v>
      </c>
      <c r="S18" s="147" t="s">
        <v>764</v>
      </c>
      <c r="T18" s="208"/>
      <c r="U18" s="208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08">
        <f>S19+1</f>
        <v>20</v>
      </c>
      <c r="U19" s="208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6"/>
      <c r="U20" s="237"/>
    </row>
    <row r="21" spans="1:21" x14ac:dyDescent="0.25">
      <c r="A21" s="208" t="s">
        <v>84</v>
      </c>
      <c r="B21" s="208"/>
      <c r="C21" s="208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08"/>
      <c r="U21" s="208"/>
    </row>
    <row r="23" spans="1:21" s="5" customFormat="1" ht="49.5" customHeight="1" x14ac:dyDescent="0.25">
      <c r="A23" s="229" t="s">
        <v>797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58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802</v>
      </c>
      <c r="Y3" s="2"/>
    </row>
    <row r="4" spans="1:45" ht="18.75" x14ac:dyDescent="0.3">
      <c r="A4" s="217" t="s">
        <v>765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157"/>
      <c r="Y4" s="157"/>
      <c r="Z4" s="157"/>
      <c r="AA4" s="157"/>
    </row>
    <row r="5" spans="1:45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150"/>
      <c r="Y7" s="150"/>
      <c r="Z7" s="150"/>
      <c r="AA7" s="150"/>
    </row>
    <row r="8" spans="1:45" x14ac:dyDescent="0.25">
      <c r="A8" s="213" t="s">
        <v>70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159"/>
      <c r="Y12" s="159"/>
      <c r="Z12" s="159"/>
      <c r="AA12" s="159"/>
    </row>
    <row r="13" spans="1:45" x14ac:dyDescent="0.25">
      <c r="A13" s="213" t="s">
        <v>71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"/>
      <c r="Y13" s="21"/>
      <c r="Z13" s="21"/>
      <c r="AA13" s="21"/>
    </row>
    <row r="14" spans="1:45" ht="15.75" customHeight="1" x14ac:dyDescent="0.25">
      <c r="A14" s="248"/>
      <c r="B14" s="248"/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4" t="s">
        <v>67</v>
      </c>
      <c r="B15" s="247" t="s">
        <v>20</v>
      </c>
      <c r="C15" s="247" t="s">
        <v>5</v>
      </c>
      <c r="D15" s="244" t="s">
        <v>829</v>
      </c>
      <c r="E15" s="249" t="s">
        <v>792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12" t="s">
        <v>159</v>
      </c>
      <c r="T15" s="212"/>
      <c r="U15" s="212"/>
      <c r="V15" s="212"/>
      <c r="W15" s="247" t="s">
        <v>7</v>
      </c>
      <c r="X15" s="161"/>
      <c r="Y15" s="161"/>
    </row>
    <row r="16" spans="1:45" ht="13.5" customHeight="1" x14ac:dyDescent="0.25">
      <c r="A16" s="245"/>
      <c r="B16" s="247"/>
      <c r="C16" s="247"/>
      <c r="D16" s="245"/>
      <c r="E16" s="249" t="s">
        <v>9</v>
      </c>
      <c r="F16" s="249"/>
      <c r="G16" s="249"/>
      <c r="H16" s="249"/>
      <c r="I16" s="249"/>
      <c r="J16" s="249"/>
      <c r="K16" s="249"/>
      <c r="L16" s="249" t="s">
        <v>10</v>
      </c>
      <c r="M16" s="249"/>
      <c r="N16" s="249"/>
      <c r="O16" s="249"/>
      <c r="P16" s="249"/>
      <c r="Q16" s="249"/>
      <c r="R16" s="249"/>
      <c r="S16" s="212"/>
      <c r="T16" s="212"/>
      <c r="U16" s="212"/>
      <c r="V16" s="212"/>
      <c r="W16" s="247"/>
      <c r="X16" s="161"/>
      <c r="Y16" s="161"/>
      <c r="Z16" s="161"/>
      <c r="AA16" s="161"/>
    </row>
    <row r="17" spans="1:27" ht="13.5" customHeight="1" x14ac:dyDescent="0.25">
      <c r="A17" s="245"/>
      <c r="B17" s="247"/>
      <c r="C17" s="247"/>
      <c r="D17" s="245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12"/>
      <c r="T17" s="212"/>
      <c r="U17" s="212"/>
      <c r="V17" s="212"/>
      <c r="W17" s="247"/>
      <c r="X17" s="161"/>
      <c r="Y17" s="161"/>
      <c r="Z17" s="161"/>
      <c r="AA17" s="161"/>
    </row>
    <row r="18" spans="1:27" ht="43.5" customHeight="1" x14ac:dyDescent="0.25">
      <c r="A18" s="245"/>
      <c r="B18" s="247"/>
      <c r="C18" s="247"/>
      <c r="D18" s="245"/>
      <c r="E18" s="162" t="s">
        <v>23</v>
      </c>
      <c r="F18" s="249" t="s">
        <v>22</v>
      </c>
      <c r="G18" s="249"/>
      <c r="H18" s="249"/>
      <c r="I18" s="249"/>
      <c r="J18" s="249"/>
      <c r="K18" s="249"/>
      <c r="L18" s="162" t="s">
        <v>23</v>
      </c>
      <c r="M18" s="249" t="s">
        <v>22</v>
      </c>
      <c r="N18" s="249"/>
      <c r="O18" s="249"/>
      <c r="P18" s="249"/>
      <c r="Q18" s="249"/>
      <c r="R18" s="249"/>
      <c r="S18" s="223" t="s">
        <v>23</v>
      </c>
      <c r="T18" s="225"/>
      <c r="U18" s="223" t="s">
        <v>22</v>
      </c>
      <c r="V18" s="225"/>
      <c r="W18" s="247"/>
      <c r="X18" s="161"/>
      <c r="Y18" s="161"/>
      <c r="Z18" s="161"/>
      <c r="AA18" s="161"/>
    </row>
    <row r="19" spans="1:27" ht="71.25" customHeight="1" x14ac:dyDescent="0.25">
      <c r="A19" s="246"/>
      <c r="B19" s="247"/>
      <c r="C19" s="247"/>
      <c r="D19" s="246"/>
      <c r="E19" s="9" t="s">
        <v>828</v>
      </c>
      <c r="F19" s="9" t="s">
        <v>828</v>
      </c>
      <c r="G19" s="39" t="s">
        <v>2</v>
      </c>
      <c r="H19" s="39" t="s">
        <v>3</v>
      </c>
      <c r="I19" s="39" t="s">
        <v>54</v>
      </c>
      <c r="J19" s="39" t="s">
        <v>1</v>
      </c>
      <c r="K19" s="39" t="s">
        <v>13</v>
      </c>
      <c r="L19" s="9" t="s">
        <v>828</v>
      </c>
      <c r="M19" s="9" t="s">
        <v>828</v>
      </c>
      <c r="N19" s="39" t="s">
        <v>2</v>
      </c>
      <c r="O19" s="39" t="s">
        <v>3</v>
      </c>
      <c r="P19" s="39" t="s">
        <v>54</v>
      </c>
      <c r="Q19" s="39" t="s">
        <v>1</v>
      </c>
      <c r="R19" s="39" t="s">
        <v>13</v>
      </c>
      <c r="S19" s="163" t="s">
        <v>830</v>
      </c>
      <c r="T19" s="163" t="s">
        <v>81</v>
      </c>
      <c r="U19" s="163" t="s">
        <v>830</v>
      </c>
      <c r="V19" s="163" t="s">
        <v>81</v>
      </c>
      <c r="W19" s="247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23" t="s">
        <v>84</v>
      </c>
      <c r="B22" s="224"/>
      <c r="C22" s="225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29"/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59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802</v>
      </c>
      <c r="Z3" s="2"/>
      <c r="AB3" s="2"/>
    </row>
    <row r="4" spans="1:47" s="19" customFormat="1" ht="40.5" customHeight="1" x14ac:dyDescent="0.25">
      <c r="A4" s="276" t="s">
        <v>760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150"/>
      <c r="Z7" s="150"/>
      <c r="AA7" s="150"/>
      <c r="AB7" s="150"/>
      <c r="AC7" s="150"/>
      <c r="AD7" s="150"/>
      <c r="AE7" s="150"/>
    </row>
    <row r="8" spans="1:47" x14ac:dyDescent="0.25">
      <c r="A8" s="213" t="s">
        <v>69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3" t="s">
        <v>809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"/>
      <c r="Z13" s="21"/>
      <c r="AA13" s="21"/>
      <c r="AB13" s="21"/>
      <c r="AC13" s="21"/>
      <c r="AD13" s="21"/>
      <c r="AE13" s="21"/>
    </row>
    <row r="14" spans="1:47" x14ac:dyDescent="0.25">
      <c r="A14" s="253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4" t="s">
        <v>67</v>
      </c>
      <c r="B15" s="247" t="s">
        <v>20</v>
      </c>
      <c r="C15" s="247" t="s">
        <v>5</v>
      </c>
      <c r="D15" s="255" t="s">
        <v>85</v>
      </c>
      <c r="E15" s="261" t="s">
        <v>793</v>
      </c>
      <c r="F15" s="262"/>
      <c r="G15" s="262"/>
      <c r="H15" s="262"/>
      <c r="I15" s="262"/>
      <c r="J15" s="262"/>
      <c r="K15" s="262"/>
      <c r="L15" s="262"/>
      <c r="M15" s="262"/>
      <c r="N15" s="262"/>
      <c r="O15" s="262"/>
      <c r="P15" s="263"/>
      <c r="Q15" s="261" t="s">
        <v>160</v>
      </c>
      <c r="R15" s="262"/>
      <c r="S15" s="262"/>
      <c r="T15" s="262"/>
      <c r="U15" s="263"/>
      <c r="V15" s="254" t="s">
        <v>7</v>
      </c>
      <c r="W15" s="254"/>
      <c r="X15" s="254"/>
    </row>
    <row r="16" spans="1:47" ht="22.5" customHeight="1" x14ac:dyDescent="0.25">
      <c r="A16" s="245"/>
      <c r="B16" s="247"/>
      <c r="C16" s="247"/>
      <c r="D16" s="256"/>
      <c r="E16" s="264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6"/>
      <c r="Q16" s="267"/>
      <c r="R16" s="268"/>
      <c r="S16" s="268"/>
      <c r="T16" s="268"/>
      <c r="U16" s="269"/>
      <c r="V16" s="254"/>
      <c r="W16" s="254"/>
      <c r="X16" s="254"/>
    </row>
    <row r="17" spans="1:33" ht="24" customHeight="1" x14ac:dyDescent="0.25">
      <c r="A17" s="245"/>
      <c r="B17" s="247"/>
      <c r="C17" s="247"/>
      <c r="D17" s="256"/>
      <c r="E17" s="249" t="s">
        <v>9</v>
      </c>
      <c r="F17" s="249"/>
      <c r="G17" s="249"/>
      <c r="H17" s="249"/>
      <c r="I17" s="249"/>
      <c r="J17" s="249"/>
      <c r="K17" s="258" t="s">
        <v>10</v>
      </c>
      <c r="L17" s="259"/>
      <c r="M17" s="259"/>
      <c r="N17" s="259"/>
      <c r="O17" s="259"/>
      <c r="P17" s="260"/>
      <c r="Q17" s="264"/>
      <c r="R17" s="265"/>
      <c r="S17" s="265"/>
      <c r="T17" s="265"/>
      <c r="U17" s="266"/>
      <c r="V17" s="254"/>
      <c r="W17" s="254"/>
      <c r="X17" s="254"/>
    </row>
    <row r="18" spans="1:33" ht="75.75" customHeight="1" x14ac:dyDescent="0.25">
      <c r="A18" s="246"/>
      <c r="B18" s="247"/>
      <c r="C18" s="247"/>
      <c r="D18" s="257"/>
      <c r="E18" s="131" t="s">
        <v>64</v>
      </c>
      <c r="F18" s="39" t="s">
        <v>2</v>
      </c>
      <c r="G18" s="39" t="s">
        <v>3</v>
      </c>
      <c r="H18" s="9" t="s">
        <v>54</v>
      </c>
      <c r="I18" s="39" t="s">
        <v>1</v>
      </c>
      <c r="J18" s="39" t="s">
        <v>13</v>
      </c>
      <c r="K18" s="131" t="s">
        <v>64</v>
      </c>
      <c r="L18" s="39" t="s">
        <v>2</v>
      </c>
      <c r="M18" s="39" t="s">
        <v>3</v>
      </c>
      <c r="N18" s="9" t="s">
        <v>54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54</v>
      </c>
      <c r="T18" s="39" t="s">
        <v>1</v>
      </c>
      <c r="U18" s="39" t="s">
        <v>13</v>
      </c>
      <c r="V18" s="254"/>
      <c r="W18" s="254"/>
      <c r="X18" s="254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1">
        <f t="shared" si="0"/>
        <v>22</v>
      </c>
      <c r="W19" s="251"/>
      <c r="X19" s="251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73"/>
      <c r="W20" s="274"/>
      <c r="X20" s="275"/>
    </row>
    <row r="21" spans="1:33" s="1" customFormat="1" x14ac:dyDescent="0.25">
      <c r="A21" s="270" t="s">
        <v>84</v>
      </c>
      <c r="B21" s="271"/>
      <c r="C21" s="272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2"/>
      <c r="W21" s="252"/>
      <c r="X21" s="252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0" t="s">
        <v>80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60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802</v>
      </c>
      <c r="AC3" s="2"/>
      <c r="AE3" s="2"/>
    </row>
    <row r="4" spans="1:36" s="19" customFormat="1" ht="18.75" x14ac:dyDescent="0.25">
      <c r="A4" s="276" t="s">
        <v>161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170"/>
      <c r="AC4" s="170"/>
      <c r="AD4" s="170"/>
      <c r="AE4" s="170"/>
      <c r="AF4" s="170"/>
    </row>
    <row r="5" spans="1:36" ht="18.75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150"/>
      <c r="AC7" s="150"/>
      <c r="AD7" s="150"/>
      <c r="AE7" s="150"/>
      <c r="AF7" s="150"/>
    </row>
    <row r="8" spans="1:36" x14ac:dyDescent="0.25">
      <c r="A8" s="277" t="s">
        <v>69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15"/>
      <c r="AC12" s="159"/>
      <c r="AD12" s="159"/>
      <c r="AE12" s="159"/>
      <c r="AF12" s="159"/>
    </row>
    <row r="13" spans="1:36" x14ac:dyDescent="0.25">
      <c r="A13" s="213" t="s">
        <v>810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4" t="s">
        <v>67</v>
      </c>
      <c r="B15" s="247" t="s">
        <v>20</v>
      </c>
      <c r="C15" s="247" t="s">
        <v>5</v>
      </c>
      <c r="D15" s="244" t="s">
        <v>85</v>
      </c>
      <c r="E15" s="249" t="s">
        <v>72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61" t="s">
        <v>160</v>
      </c>
      <c r="U15" s="262"/>
      <c r="V15" s="262"/>
      <c r="W15" s="262"/>
      <c r="X15" s="262"/>
      <c r="Y15" s="262"/>
      <c r="Z15" s="263"/>
      <c r="AA15" s="254" t="s">
        <v>7</v>
      </c>
    </row>
    <row r="16" spans="1:36" ht="26.25" customHeight="1" x14ac:dyDescent="0.25">
      <c r="A16" s="245"/>
      <c r="B16" s="247"/>
      <c r="C16" s="247"/>
      <c r="D16" s="245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67"/>
      <c r="U16" s="268"/>
      <c r="V16" s="268"/>
      <c r="W16" s="268"/>
      <c r="X16" s="268"/>
      <c r="Y16" s="268"/>
      <c r="Z16" s="269"/>
      <c r="AA16" s="254"/>
    </row>
    <row r="17" spans="1:33" ht="30" customHeight="1" x14ac:dyDescent="0.25">
      <c r="A17" s="245"/>
      <c r="B17" s="247"/>
      <c r="C17" s="247"/>
      <c r="D17" s="245"/>
      <c r="E17" s="249" t="s">
        <v>9</v>
      </c>
      <c r="F17" s="249"/>
      <c r="G17" s="249"/>
      <c r="H17" s="249"/>
      <c r="I17" s="249"/>
      <c r="J17" s="249"/>
      <c r="K17" s="249"/>
      <c r="L17" s="249" t="s">
        <v>10</v>
      </c>
      <c r="M17" s="249"/>
      <c r="N17" s="249"/>
      <c r="O17" s="249"/>
      <c r="P17" s="249"/>
      <c r="Q17" s="249"/>
      <c r="R17" s="249"/>
      <c r="S17" s="249"/>
      <c r="T17" s="264"/>
      <c r="U17" s="265"/>
      <c r="V17" s="265"/>
      <c r="W17" s="265"/>
      <c r="X17" s="265"/>
      <c r="Y17" s="265"/>
      <c r="Z17" s="266"/>
      <c r="AA17" s="254"/>
    </row>
    <row r="18" spans="1:33" ht="96" customHeight="1" x14ac:dyDescent="0.25">
      <c r="A18" s="246"/>
      <c r="B18" s="247"/>
      <c r="C18" s="247"/>
      <c r="D18" s="246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163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4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23" t="s">
        <v>84</v>
      </c>
      <c r="B21" s="224"/>
      <c r="C21" s="225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0" t="s">
        <v>80</v>
      </c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61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802</v>
      </c>
      <c r="X3" s="2"/>
      <c r="AC3" s="2"/>
    </row>
    <row r="4" spans="1:34" s="19" customFormat="1" ht="18.75" customHeight="1" x14ac:dyDescent="0.25">
      <c r="A4" s="276" t="s">
        <v>798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74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3" t="s">
        <v>811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8"/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4" t="s">
        <v>67</v>
      </c>
      <c r="B16" s="247" t="s">
        <v>20</v>
      </c>
      <c r="C16" s="247" t="s">
        <v>5</v>
      </c>
      <c r="D16" s="244" t="s">
        <v>65</v>
      </c>
      <c r="E16" s="247" t="s">
        <v>82</v>
      </c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 t="s">
        <v>160</v>
      </c>
      <c r="Q16" s="247"/>
      <c r="R16" s="247"/>
      <c r="S16" s="247"/>
      <c r="T16" s="247"/>
      <c r="U16" s="247" t="s">
        <v>7</v>
      </c>
      <c r="V16" s="161"/>
    </row>
    <row r="17" spans="1:31" x14ac:dyDescent="0.25">
      <c r="A17" s="245"/>
      <c r="B17" s="247"/>
      <c r="C17" s="247"/>
      <c r="D17" s="245"/>
      <c r="E17" s="247"/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161"/>
    </row>
    <row r="18" spans="1:31" ht="27.75" customHeight="1" x14ac:dyDescent="0.25">
      <c r="A18" s="245"/>
      <c r="B18" s="247"/>
      <c r="C18" s="247"/>
      <c r="D18" s="245"/>
      <c r="E18" s="249" t="s">
        <v>9</v>
      </c>
      <c r="F18" s="249"/>
      <c r="G18" s="249"/>
      <c r="H18" s="249"/>
      <c r="I18" s="249"/>
      <c r="J18" s="249" t="s">
        <v>10</v>
      </c>
      <c r="K18" s="249"/>
      <c r="L18" s="249"/>
      <c r="M18" s="249"/>
      <c r="N18" s="249"/>
      <c r="O18" s="249"/>
      <c r="P18" s="247"/>
      <c r="Q18" s="247"/>
      <c r="R18" s="247"/>
      <c r="S18" s="247"/>
      <c r="T18" s="247"/>
      <c r="U18" s="247"/>
    </row>
    <row r="19" spans="1:31" ht="81.75" customHeight="1" x14ac:dyDescent="0.25">
      <c r="A19" s="246"/>
      <c r="B19" s="247"/>
      <c r="C19" s="247"/>
      <c r="D19" s="246"/>
      <c r="E19" s="39" t="s">
        <v>2</v>
      </c>
      <c r="F19" s="39" t="s">
        <v>3</v>
      </c>
      <c r="G19" s="39" t="s">
        <v>54</v>
      </c>
      <c r="H19" s="39" t="s">
        <v>1</v>
      </c>
      <c r="I19" s="39" t="s">
        <v>13</v>
      </c>
      <c r="J19" s="6" t="s">
        <v>164</v>
      </c>
      <c r="K19" s="39" t="s">
        <v>2</v>
      </c>
      <c r="L19" s="39" t="s">
        <v>3</v>
      </c>
      <c r="M19" s="39" t="s">
        <v>54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54</v>
      </c>
      <c r="S19" s="39" t="s">
        <v>1</v>
      </c>
      <c r="T19" s="39" t="s">
        <v>13</v>
      </c>
      <c r="U19" s="247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23" t="s">
        <v>84</v>
      </c>
      <c r="B22" s="224"/>
      <c r="C22" s="225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768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802</v>
      </c>
    </row>
    <row r="4" spans="1:45" s="5" customFormat="1" ht="18.75" x14ac:dyDescent="0.3">
      <c r="A4" s="217" t="s">
        <v>795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</row>
    <row r="5" spans="1:45" s="5" customFormat="1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10" t="s">
        <v>806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</row>
    <row r="8" spans="1:45" s="5" customFormat="1" ht="15.75" x14ac:dyDescent="0.25">
      <c r="A8" s="213" t="s">
        <v>813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</row>
    <row r="11" spans="1:45" s="5" customFormat="1" ht="18.75" x14ac:dyDescent="0.3">
      <c r="AA11" s="25"/>
    </row>
    <row r="12" spans="1:45" s="5" customFormat="1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</row>
    <row r="13" spans="1:45" s="5" customFormat="1" ht="15.75" x14ac:dyDescent="0.25">
      <c r="A13" s="213" t="s">
        <v>812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</row>
    <row r="14" spans="1:45" ht="15.75" customHeight="1" x14ac:dyDescent="0.2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280"/>
      <c r="V14" s="280"/>
      <c r="W14" s="280"/>
      <c r="X14" s="280"/>
      <c r="Y14" s="280"/>
      <c r="Z14" s="280"/>
      <c r="AA14" s="280"/>
      <c r="AB14" s="280"/>
      <c r="AC14" s="280"/>
      <c r="AD14" s="280"/>
      <c r="AE14" s="280"/>
      <c r="AF14" s="280"/>
      <c r="AG14" s="280"/>
      <c r="AH14" s="280"/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</row>
    <row r="15" spans="1:45" s="133" customFormat="1" ht="63" customHeight="1" x14ac:dyDescent="0.25">
      <c r="A15" s="281" t="s">
        <v>67</v>
      </c>
      <c r="B15" s="279" t="s">
        <v>19</v>
      </c>
      <c r="C15" s="279" t="s">
        <v>5</v>
      </c>
      <c r="D15" s="279" t="s">
        <v>800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</row>
    <row r="16" spans="1:45" ht="87.75" customHeight="1" x14ac:dyDescent="0.2">
      <c r="A16" s="281"/>
      <c r="B16" s="279"/>
      <c r="C16" s="279"/>
      <c r="D16" s="279" t="s">
        <v>772</v>
      </c>
      <c r="E16" s="279"/>
      <c r="F16" s="279"/>
      <c r="G16" s="279"/>
      <c r="H16" s="279"/>
      <c r="I16" s="279"/>
      <c r="J16" s="279" t="s">
        <v>773</v>
      </c>
      <c r="K16" s="279"/>
      <c r="L16" s="279"/>
      <c r="M16" s="279"/>
      <c r="N16" s="279"/>
      <c r="O16" s="279"/>
      <c r="P16" s="279" t="s">
        <v>774</v>
      </c>
      <c r="Q16" s="279"/>
      <c r="R16" s="279"/>
      <c r="S16" s="279"/>
      <c r="T16" s="279"/>
      <c r="U16" s="279"/>
      <c r="V16" s="279" t="s">
        <v>775</v>
      </c>
      <c r="W16" s="279"/>
      <c r="X16" s="279"/>
      <c r="Y16" s="279"/>
      <c r="Z16" s="279"/>
      <c r="AA16" s="279"/>
      <c r="AB16" s="279" t="s">
        <v>776</v>
      </c>
      <c r="AC16" s="279"/>
      <c r="AD16" s="279"/>
      <c r="AE16" s="279"/>
      <c r="AF16" s="279"/>
      <c r="AG16" s="279"/>
      <c r="AH16" s="279" t="s">
        <v>777</v>
      </c>
      <c r="AI16" s="279"/>
      <c r="AJ16" s="279"/>
      <c r="AK16" s="279"/>
      <c r="AL16" s="279"/>
      <c r="AM16" s="279"/>
      <c r="AN16" s="279" t="s">
        <v>778</v>
      </c>
      <c r="AO16" s="279"/>
      <c r="AP16" s="279"/>
      <c r="AQ16" s="279"/>
      <c r="AR16" s="279"/>
      <c r="AS16" s="279"/>
    </row>
    <row r="17" spans="1:45" s="134" customFormat="1" ht="108.75" customHeight="1" x14ac:dyDescent="0.2">
      <c r="A17" s="281"/>
      <c r="B17" s="279"/>
      <c r="C17" s="279"/>
      <c r="D17" s="278" t="s">
        <v>779</v>
      </c>
      <c r="E17" s="278"/>
      <c r="F17" s="278" t="s">
        <v>779</v>
      </c>
      <c r="G17" s="278"/>
      <c r="H17" s="278" t="s">
        <v>780</v>
      </c>
      <c r="I17" s="278"/>
      <c r="J17" s="278" t="s">
        <v>779</v>
      </c>
      <c r="K17" s="278"/>
      <c r="L17" s="278" t="s">
        <v>779</v>
      </c>
      <c r="M17" s="278"/>
      <c r="N17" s="278" t="s">
        <v>780</v>
      </c>
      <c r="O17" s="278"/>
      <c r="P17" s="278" t="s">
        <v>779</v>
      </c>
      <c r="Q17" s="278"/>
      <c r="R17" s="278" t="s">
        <v>779</v>
      </c>
      <c r="S17" s="278"/>
      <c r="T17" s="278" t="s">
        <v>780</v>
      </c>
      <c r="U17" s="278"/>
      <c r="V17" s="278" t="s">
        <v>779</v>
      </c>
      <c r="W17" s="278"/>
      <c r="X17" s="278" t="s">
        <v>779</v>
      </c>
      <c r="Y17" s="278"/>
      <c r="Z17" s="278" t="s">
        <v>780</v>
      </c>
      <c r="AA17" s="278"/>
      <c r="AB17" s="278" t="s">
        <v>779</v>
      </c>
      <c r="AC17" s="278"/>
      <c r="AD17" s="278" t="s">
        <v>779</v>
      </c>
      <c r="AE17" s="278"/>
      <c r="AF17" s="278" t="s">
        <v>780</v>
      </c>
      <c r="AG17" s="278"/>
      <c r="AH17" s="278" t="s">
        <v>779</v>
      </c>
      <c r="AI17" s="278"/>
      <c r="AJ17" s="278" t="s">
        <v>779</v>
      </c>
      <c r="AK17" s="278"/>
      <c r="AL17" s="278" t="s">
        <v>780</v>
      </c>
      <c r="AM17" s="278"/>
      <c r="AN17" s="278" t="s">
        <v>779</v>
      </c>
      <c r="AO17" s="278"/>
      <c r="AP17" s="278" t="s">
        <v>779</v>
      </c>
      <c r="AQ17" s="278"/>
      <c r="AR17" s="278" t="s">
        <v>780</v>
      </c>
      <c r="AS17" s="278"/>
    </row>
    <row r="18" spans="1:45" ht="36" customHeight="1" x14ac:dyDescent="0.2">
      <c r="A18" s="281"/>
      <c r="B18" s="279"/>
      <c r="C18" s="279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28</v>
      </c>
      <c r="E19" s="180" t="s">
        <v>29</v>
      </c>
      <c r="F19" s="180" t="s">
        <v>781</v>
      </c>
      <c r="G19" s="180" t="s">
        <v>782</v>
      </c>
      <c r="H19" s="180" t="s">
        <v>783</v>
      </c>
      <c r="I19" s="180" t="s">
        <v>783</v>
      </c>
      <c r="J19" s="180" t="s">
        <v>30</v>
      </c>
      <c r="K19" s="180" t="s">
        <v>31</v>
      </c>
      <c r="L19" s="180" t="s">
        <v>32</v>
      </c>
      <c r="M19" s="180" t="s">
        <v>33</v>
      </c>
      <c r="N19" s="180" t="s">
        <v>784</v>
      </c>
      <c r="O19" s="180" t="s">
        <v>784</v>
      </c>
      <c r="P19" s="180" t="s">
        <v>34</v>
      </c>
      <c r="Q19" s="180" t="s">
        <v>35</v>
      </c>
      <c r="R19" s="180" t="s">
        <v>36</v>
      </c>
      <c r="S19" s="180" t="s">
        <v>37</v>
      </c>
      <c r="T19" s="180" t="s">
        <v>785</v>
      </c>
      <c r="U19" s="180" t="s">
        <v>785</v>
      </c>
      <c r="V19" s="180" t="s">
        <v>38</v>
      </c>
      <c r="W19" s="180" t="s">
        <v>39</v>
      </c>
      <c r="X19" s="180" t="s">
        <v>40</v>
      </c>
      <c r="Y19" s="180" t="s">
        <v>41</v>
      </c>
      <c r="Z19" s="180" t="s">
        <v>786</v>
      </c>
      <c r="AA19" s="180" t="s">
        <v>786</v>
      </c>
      <c r="AB19" s="180" t="s">
        <v>42</v>
      </c>
      <c r="AC19" s="180" t="s">
        <v>43</v>
      </c>
      <c r="AD19" s="180" t="s">
        <v>44</v>
      </c>
      <c r="AE19" s="180" t="s">
        <v>45</v>
      </c>
      <c r="AF19" s="180" t="s">
        <v>787</v>
      </c>
      <c r="AG19" s="180" t="s">
        <v>787</v>
      </c>
      <c r="AH19" s="180" t="s">
        <v>46</v>
      </c>
      <c r="AI19" s="180" t="s">
        <v>47</v>
      </c>
      <c r="AJ19" s="180" t="s">
        <v>48</v>
      </c>
      <c r="AK19" s="180" t="s">
        <v>49</v>
      </c>
      <c r="AL19" s="180" t="s">
        <v>788</v>
      </c>
      <c r="AM19" s="180" t="s">
        <v>788</v>
      </c>
      <c r="AN19" s="180" t="s">
        <v>50</v>
      </c>
      <c r="AO19" s="180" t="s">
        <v>51</v>
      </c>
      <c r="AP19" s="180" t="s">
        <v>52</v>
      </c>
      <c r="AQ19" s="180" t="s">
        <v>53</v>
      </c>
      <c r="AR19" s="180" t="s">
        <v>789</v>
      </c>
      <c r="AS19" s="180" t="s">
        <v>789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790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802</v>
      </c>
    </row>
    <row r="4" spans="1:19" s="19" customFormat="1" ht="59.25" customHeight="1" x14ac:dyDescent="0.25">
      <c r="B4" s="276" t="s">
        <v>796</v>
      </c>
      <c r="C4" s="276"/>
      <c r="D4" s="276"/>
      <c r="E4" s="276"/>
      <c r="F4" s="276"/>
      <c r="G4" s="276"/>
      <c r="H4" s="276"/>
      <c r="I4" s="276"/>
      <c r="J4" s="276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10" t="s">
        <v>66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10" t="s">
        <v>799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11" t="s">
        <v>21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06" t="s">
        <v>55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5"/>
      <c r="O12" s="159"/>
      <c r="P12" s="159"/>
      <c r="Q12" s="159"/>
      <c r="R12" s="159"/>
    </row>
    <row r="13" spans="1:19" s="5" customFormat="1" x14ac:dyDescent="0.25">
      <c r="A13" s="213" t="s">
        <v>86</v>
      </c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81" t="s">
        <v>67</v>
      </c>
      <c r="B15" s="281" t="s">
        <v>19</v>
      </c>
      <c r="C15" s="281" t="s">
        <v>5</v>
      </c>
      <c r="D15" s="283" t="s">
        <v>770</v>
      </c>
      <c r="E15" s="283" t="s">
        <v>769</v>
      </c>
      <c r="F15" s="283" t="s">
        <v>24</v>
      </c>
      <c r="G15" s="283"/>
      <c r="H15" s="283" t="s">
        <v>165</v>
      </c>
      <c r="I15" s="283"/>
      <c r="J15" s="283" t="s">
        <v>25</v>
      </c>
      <c r="K15" s="283"/>
      <c r="L15" s="283" t="s">
        <v>814</v>
      </c>
      <c r="M15" s="283"/>
    </row>
    <row r="16" spans="1:19" s="31" customFormat="1" ht="43.5" customHeight="1" x14ac:dyDescent="0.2">
      <c r="A16" s="281"/>
      <c r="B16" s="281"/>
      <c r="C16" s="281"/>
      <c r="D16" s="283"/>
      <c r="E16" s="283"/>
      <c r="F16" s="32" t="s">
        <v>167</v>
      </c>
      <c r="G16" s="32" t="s">
        <v>166</v>
      </c>
      <c r="H16" s="32" t="s">
        <v>168</v>
      </c>
      <c r="I16" s="32" t="s">
        <v>169</v>
      </c>
      <c r="J16" s="32" t="s">
        <v>168</v>
      </c>
      <c r="K16" s="32" t="s">
        <v>169</v>
      </c>
      <c r="L16" s="32" t="s">
        <v>168</v>
      </c>
      <c r="M16" s="32" t="s">
        <v>169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84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797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791</v>
      </c>
    </row>
    <row r="2" spans="1:8" ht="18.75" x14ac:dyDescent="0.25">
      <c r="H2" s="45" t="s">
        <v>0</v>
      </c>
    </row>
    <row r="3" spans="1:8" ht="18.75" x14ac:dyDescent="0.3">
      <c r="H3" s="25" t="s">
        <v>802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290" t="s">
        <v>834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0"/>
      <c r="B7" s="290"/>
      <c r="C7" s="290"/>
      <c r="D7" s="290"/>
      <c r="E7" s="290"/>
      <c r="F7" s="290"/>
      <c r="G7" s="290"/>
      <c r="H7" s="290"/>
    </row>
    <row r="9" spans="1:8" ht="18.75" x14ac:dyDescent="0.25">
      <c r="A9" s="291" t="s">
        <v>171</v>
      </c>
      <c r="B9" s="291"/>
    </row>
    <row r="10" spans="1:8" x14ac:dyDescent="0.25">
      <c r="B10" s="46" t="s">
        <v>83</v>
      </c>
    </row>
    <row r="11" spans="1:8" ht="18.75" x14ac:dyDescent="0.25">
      <c r="B11" s="47" t="s">
        <v>172</v>
      </c>
    </row>
    <row r="12" spans="1:8" ht="18.75" x14ac:dyDescent="0.25">
      <c r="A12" s="292" t="s">
        <v>173</v>
      </c>
      <c r="B12" s="292"/>
    </row>
    <row r="13" spans="1:8" ht="18.75" x14ac:dyDescent="0.25">
      <c r="B13" s="47"/>
    </row>
    <row r="14" spans="1:8" ht="18.75" x14ac:dyDescent="0.25">
      <c r="A14" s="293" t="s">
        <v>801</v>
      </c>
      <c r="B14" s="293"/>
    </row>
    <row r="15" spans="1:8" x14ac:dyDescent="0.25">
      <c r="A15" s="294" t="s">
        <v>174</v>
      </c>
      <c r="B15" s="294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288" t="s">
        <v>175</v>
      </c>
      <c r="B18" s="288"/>
      <c r="C18" s="288"/>
      <c r="D18" s="288"/>
      <c r="E18" s="288"/>
      <c r="F18" s="288"/>
      <c r="G18" s="288"/>
      <c r="H18" s="288"/>
    </row>
    <row r="19" spans="1:9" ht="63" customHeight="1" x14ac:dyDescent="0.25">
      <c r="A19" s="299" t="s">
        <v>87</v>
      </c>
      <c r="B19" s="295" t="s">
        <v>88</v>
      </c>
      <c r="C19" s="297" t="s">
        <v>176</v>
      </c>
      <c r="D19" s="302" t="s">
        <v>754</v>
      </c>
      <c r="E19" s="303"/>
      <c r="F19" s="304" t="s">
        <v>771</v>
      </c>
      <c r="G19" s="303"/>
      <c r="H19" s="305" t="s">
        <v>7</v>
      </c>
    </row>
    <row r="20" spans="1:9" ht="38.25" x14ac:dyDescent="0.25">
      <c r="A20" s="300"/>
      <c r="B20" s="296"/>
      <c r="C20" s="298"/>
      <c r="D20" s="185" t="s">
        <v>758</v>
      </c>
      <c r="E20" s="186" t="s">
        <v>10</v>
      </c>
      <c r="F20" s="186" t="s">
        <v>759</v>
      </c>
      <c r="G20" s="185" t="s">
        <v>757</v>
      </c>
      <c r="H20" s="306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755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10" t="s">
        <v>177</v>
      </c>
      <c r="B22" s="311"/>
      <c r="C22" s="311"/>
      <c r="D22" s="311"/>
      <c r="E22" s="311"/>
      <c r="F22" s="311"/>
      <c r="G22" s="311"/>
      <c r="H22" s="312"/>
      <c r="I22" s="44"/>
    </row>
    <row r="23" spans="1:9" s="49" customFormat="1" x14ac:dyDescent="0.25">
      <c r="A23" s="50" t="s">
        <v>89</v>
      </c>
      <c r="B23" s="51" t="s">
        <v>178</v>
      </c>
      <c r="C23" s="52" t="s">
        <v>831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90</v>
      </c>
      <c r="B24" s="57" t="s">
        <v>179</v>
      </c>
      <c r="C24" s="58" t="s">
        <v>831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92</v>
      </c>
      <c r="B25" s="62" t="s">
        <v>180</v>
      </c>
      <c r="C25" s="58" t="s">
        <v>831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105</v>
      </c>
      <c r="B26" s="62" t="s">
        <v>181</v>
      </c>
      <c r="C26" s="58" t="s">
        <v>831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106</v>
      </c>
      <c r="B27" s="62" t="s">
        <v>182</v>
      </c>
      <c r="C27" s="58" t="s">
        <v>831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108</v>
      </c>
      <c r="B28" s="57" t="s">
        <v>183</v>
      </c>
      <c r="C28" s="58" t="s">
        <v>831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131</v>
      </c>
      <c r="B29" s="57" t="s">
        <v>184</v>
      </c>
      <c r="C29" s="58" t="s">
        <v>831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132</v>
      </c>
      <c r="B30" s="57" t="s">
        <v>185</v>
      </c>
      <c r="C30" s="58" t="s">
        <v>831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186</v>
      </c>
      <c r="B31" s="57" t="s">
        <v>187</v>
      </c>
      <c r="C31" s="58" t="s">
        <v>831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188</v>
      </c>
      <c r="B32" s="57" t="s">
        <v>189</v>
      </c>
      <c r="C32" s="58" t="s">
        <v>831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190</v>
      </c>
      <c r="B33" s="57" t="s">
        <v>191</v>
      </c>
      <c r="C33" s="58" t="s">
        <v>831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192</v>
      </c>
      <c r="B34" s="62" t="s">
        <v>193</v>
      </c>
      <c r="C34" s="58" t="s">
        <v>831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194</v>
      </c>
      <c r="B35" s="63" t="s">
        <v>103</v>
      </c>
      <c r="C35" s="58" t="s">
        <v>831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195</v>
      </c>
      <c r="B36" s="63" t="s">
        <v>104</v>
      </c>
      <c r="C36" s="58" t="s">
        <v>831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196</v>
      </c>
      <c r="B37" s="57" t="s">
        <v>197</v>
      </c>
      <c r="C37" s="58" t="s">
        <v>831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136</v>
      </c>
      <c r="B38" s="51" t="s">
        <v>198</v>
      </c>
      <c r="C38" s="58" t="s">
        <v>831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138</v>
      </c>
      <c r="B39" s="57" t="s">
        <v>179</v>
      </c>
      <c r="C39" s="58" t="s">
        <v>831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199</v>
      </c>
      <c r="B40" s="64" t="s">
        <v>180</v>
      </c>
      <c r="C40" s="58" t="s">
        <v>831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200</v>
      </c>
      <c r="B41" s="64" t="s">
        <v>181</v>
      </c>
      <c r="C41" s="58" t="s">
        <v>831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201</v>
      </c>
      <c r="B42" s="64" t="s">
        <v>182</v>
      </c>
      <c r="C42" s="58" t="s">
        <v>831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140</v>
      </c>
      <c r="B43" s="57" t="s">
        <v>183</v>
      </c>
      <c r="C43" s="58" t="s">
        <v>831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142</v>
      </c>
      <c r="B44" s="57" t="s">
        <v>184</v>
      </c>
      <c r="C44" s="58" t="s">
        <v>831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143</v>
      </c>
      <c r="B45" s="57" t="s">
        <v>185</v>
      </c>
      <c r="C45" s="58" t="s">
        <v>831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145</v>
      </c>
      <c r="B46" s="57" t="s">
        <v>187</v>
      </c>
      <c r="C46" s="58" t="s">
        <v>831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155</v>
      </c>
      <c r="B47" s="57" t="s">
        <v>189</v>
      </c>
      <c r="C47" s="58" t="s">
        <v>831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157</v>
      </c>
      <c r="B48" s="57" t="s">
        <v>191</v>
      </c>
      <c r="C48" s="58" t="s">
        <v>831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202</v>
      </c>
      <c r="B49" s="62" t="s">
        <v>193</v>
      </c>
      <c r="C49" s="58" t="s">
        <v>831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203</v>
      </c>
      <c r="B50" s="64" t="s">
        <v>103</v>
      </c>
      <c r="C50" s="58" t="s">
        <v>831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204</v>
      </c>
      <c r="B51" s="64" t="s">
        <v>104</v>
      </c>
      <c r="C51" s="58" t="s">
        <v>831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205</v>
      </c>
      <c r="B52" s="57" t="s">
        <v>197</v>
      </c>
      <c r="C52" s="58" t="s">
        <v>831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206</v>
      </c>
      <c r="B53" s="65" t="s">
        <v>207</v>
      </c>
      <c r="C53" s="58" t="s">
        <v>831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199</v>
      </c>
      <c r="B54" s="64" t="s">
        <v>208</v>
      </c>
      <c r="C54" s="58" t="s">
        <v>831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200</v>
      </c>
      <c r="B55" s="63" t="s">
        <v>209</v>
      </c>
      <c r="C55" s="58" t="s">
        <v>831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210</v>
      </c>
      <c r="B56" s="66" t="s">
        <v>211</v>
      </c>
      <c r="C56" s="58" t="s">
        <v>831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212</v>
      </c>
      <c r="B57" s="67" t="s">
        <v>213</v>
      </c>
      <c r="C57" s="58" t="s">
        <v>831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214</v>
      </c>
      <c r="B58" s="67" t="s">
        <v>215</v>
      </c>
      <c r="C58" s="58" t="s">
        <v>831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216</v>
      </c>
      <c r="B59" s="66" t="s">
        <v>217</v>
      </c>
      <c r="C59" s="58" t="s">
        <v>831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201</v>
      </c>
      <c r="B60" s="63" t="s">
        <v>218</v>
      </c>
      <c r="C60" s="58" t="s">
        <v>831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219</v>
      </c>
      <c r="B61" s="63" t="s">
        <v>220</v>
      </c>
      <c r="C61" s="58" t="s">
        <v>831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221</v>
      </c>
      <c r="B62" s="65" t="s">
        <v>222</v>
      </c>
      <c r="C62" s="58" t="s">
        <v>831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223</v>
      </c>
      <c r="B63" s="64" t="s">
        <v>224</v>
      </c>
      <c r="C63" s="58" t="s">
        <v>831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225</v>
      </c>
      <c r="B64" s="64" t="s">
        <v>226</v>
      </c>
      <c r="C64" s="58" t="s">
        <v>831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227</v>
      </c>
      <c r="B65" s="63" t="s">
        <v>228</v>
      </c>
      <c r="C65" s="58" t="s">
        <v>831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229</v>
      </c>
      <c r="B66" s="63" t="s">
        <v>230</v>
      </c>
      <c r="C66" s="58" t="s">
        <v>831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231</v>
      </c>
      <c r="B67" s="63" t="s">
        <v>232</v>
      </c>
      <c r="C67" s="58" t="s">
        <v>831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233</v>
      </c>
      <c r="B68" s="65" t="s">
        <v>234</v>
      </c>
      <c r="C68" s="58" t="s">
        <v>831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235</v>
      </c>
      <c r="B69" s="65" t="s">
        <v>236</v>
      </c>
      <c r="C69" s="58" t="s">
        <v>831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237</v>
      </c>
      <c r="B70" s="65" t="s">
        <v>238</v>
      </c>
      <c r="C70" s="58" t="s">
        <v>831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147</v>
      </c>
      <c r="B71" s="63" t="s">
        <v>239</v>
      </c>
      <c r="C71" s="58" t="s">
        <v>831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151</v>
      </c>
      <c r="B72" s="63" t="s">
        <v>240</v>
      </c>
      <c r="C72" s="58" t="s">
        <v>831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241</v>
      </c>
      <c r="B73" s="65" t="s">
        <v>242</v>
      </c>
      <c r="C73" s="58" t="s">
        <v>831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243</v>
      </c>
      <c r="B74" s="63" t="s">
        <v>244</v>
      </c>
      <c r="C74" s="58" t="s">
        <v>831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245</v>
      </c>
      <c r="B75" s="63" t="s">
        <v>246</v>
      </c>
      <c r="C75" s="58" t="s">
        <v>831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247</v>
      </c>
      <c r="B76" s="69" t="s">
        <v>248</v>
      </c>
      <c r="C76" s="70" t="s">
        <v>831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249</v>
      </c>
      <c r="B77" s="72" t="s">
        <v>250</v>
      </c>
      <c r="C77" s="52" t="s">
        <v>831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251</v>
      </c>
      <c r="B78" s="63" t="s">
        <v>252</v>
      </c>
      <c r="C78" s="58" t="s">
        <v>831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253</v>
      </c>
      <c r="B79" s="63" t="s">
        <v>254</v>
      </c>
      <c r="C79" s="58" t="s">
        <v>831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255</v>
      </c>
      <c r="B80" s="74" t="s">
        <v>256</v>
      </c>
      <c r="C80" s="75" t="s">
        <v>831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257</v>
      </c>
      <c r="B81" s="51" t="s">
        <v>258</v>
      </c>
      <c r="C81" s="78" t="s">
        <v>831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259</v>
      </c>
      <c r="B82" s="57" t="s">
        <v>179</v>
      </c>
      <c r="C82" s="58" t="s">
        <v>831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260</v>
      </c>
      <c r="B83" s="64" t="s">
        <v>180</v>
      </c>
      <c r="C83" s="58" t="s">
        <v>831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261</v>
      </c>
      <c r="B84" s="64" t="s">
        <v>181</v>
      </c>
      <c r="C84" s="58" t="s">
        <v>831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262</v>
      </c>
      <c r="B85" s="64" t="s">
        <v>182</v>
      </c>
      <c r="C85" s="58" t="s">
        <v>831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263</v>
      </c>
      <c r="B86" s="57" t="s">
        <v>183</v>
      </c>
      <c r="C86" s="58" t="s">
        <v>831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264</v>
      </c>
      <c r="B87" s="57" t="s">
        <v>184</v>
      </c>
      <c r="C87" s="58" t="s">
        <v>831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265</v>
      </c>
      <c r="B88" s="57" t="s">
        <v>185</v>
      </c>
      <c r="C88" s="58" t="s">
        <v>831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266</v>
      </c>
      <c r="B89" s="57" t="s">
        <v>187</v>
      </c>
      <c r="C89" s="58" t="s">
        <v>831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267</v>
      </c>
      <c r="B90" s="57" t="s">
        <v>189</v>
      </c>
      <c r="C90" s="58" t="s">
        <v>831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268</v>
      </c>
      <c r="B91" s="57" t="s">
        <v>191</v>
      </c>
      <c r="C91" s="58" t="s">
        <v>831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269</v>
      </c>
      <c r="B92" s="62" t="s">
        <v>193</v>
      </c>
      <c r="C92" s="58" t="s">
        <v>831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270</v>
      </c>
      <c r="B93" s="64" t="s">
        <v>103</v>
      </c>
      <c r="C93" s="58" t="s">
        <v>831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271</v>
      </c>
      <c r="B94" s="63" t="s">
        <v>104</v>
      </c>
      <c r="C94" s="58" t="s">
        <v>831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272</v>
      </c>
      <c r="B95" s="57" t="s">
        <v>197</v>
      </c>
      <c r="C95" s="58" t="s">
        <v>831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273</v>
      </c>
      <c r="B96" s="80" t="s">
        <v>274</v>
      </c>
      <c r="C96" s="58" t="s">
        <v>831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28</v>
      </c>
      <c r="B97" s="62" t="s">
        <v>275</v>
      </c>
      <c r="C97" s="58" t="s">
        <v>831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276</v>
      </c>
      <c r="B98" s="64" t="s">
        <v>277</v>
      </c>
      <c r="C98" s="58" t="s">
        <v>831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278</v>
      </c>
      <c r="B99" s="64" t="s">
        <v>279</v>
      </c>
      <c r="C99" s="58" t="s">
        <v>831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280</v>
      </c>
      <c r="B100" s="64" t="s">
        <v>281</v>
      </c>
      <c r="C100" s="58" t="s">
        <v>831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282</v>
      </c>
      <c r="B101" s="66" t="s">
        <v>283</v>
      </c>
      <c r="C101" s="58" t="s">
        <v>831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284</v>
      </c>
      <c r="B102" s="63" t="s">
        <v>285</v>
      </c>
      <c r="C102" s="58" t="s">
        <v>831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29</v>
      </c>
      <c r="B103" s="65" t="s">
        <v>242</v>
      </c>
      <c r="C103" s="58" t="s">
        <v>831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286</v>
      </c>
      <c r="B104" s="63" t="s">
        <v>287</v>
      </c>
      <c r="C104" s="58" t="s">
        <v>831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288</v>
      </c>
      <c r="B105" s="63" t="s">
        <v>289</v>
      </c>
      <c r="C105" s="58" t="s">
        <v>831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290</v>
      </c>
      <c r="B106" s="63" t="s">
        <v>291</v>
      </c>
      <c r="C106" s="58" t="s">
        <v>831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292</v>
      </c>
      <c r="B107" s="66" t="s">
        <v>293</v>
      </c>
      <c r="C107" s="58" t="s">
        <v>831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294</v>
      </c>
      <c r="B108" s="63" t="s">
        <v>295</v>
      </c>
      <c r="C108" s="58" t="s">
        <v>831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296</v>
      </c>
      <c r="B109" s="80" t="s">
        <v>297</v>
      </c>
      <c r="C109" s="58" t="s">
        <v>831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30</v>
      </c>
      <c r="B110" s="62" t="s">
        <v>298</v>
      </c>
      <c r="C110" s="58" t="s">
        <v>831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299</v>
      </c>
      <c r="B111" s="64" t="s">
        <v>180</v>
      </c>
      <c r="C111" s="58" t="s">
        <v>831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300</v>
      </c>
      <c r="B112" s="64" t="s">
        <v>181</v>
      </c>
      <c r="C112" s="58" t="s">
        <v>831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301</v>
      </c>
      <c r="B113" s="64" t="s">
        <v>182</v>
      </c>
      <c r="C113" s="58" t="s">
        <v>831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31</v>
      </c>
      <c r="B114" s="57" t="s">
        <v>183</v>
      </c>
      <c r="C114" s="58" t="s">
        <v>831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32</v>
      </c>
      <c r="B115" s="57" t="s">
        <v>184</v>
      </c>
      <c r="C115" s="58" t="s">
        <v>831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33</v>
      </c>
      <c r="B116" s="57" t="s">
        <v>185</v>
      </c>
      <c r="C116" s="58" t="s">
        <v>831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302</v>
      </c>
      <c r="B117" s="57" t="s">
        <v>187</v>
      </c>
      <c r="C117" s="58" t="s">
        <v>831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303</v>
      </c>
      <c r="B118" s="57" t="s">
        <v>189</v>
      </c>
      <c r="C118" s="58" t="s">
        <v>831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304</v>
      </c>
      <c r="B119" s="57" t="s">
        <v>191</v>
      </c>
      <c r="C119" s="58" t="s">
        <v>831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305</v>
      </c>
      <c r="B120" s="62" t="s">
        <v>193</v>
      </c>
      <c r="C120" s="58" t="s">
        <v>831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306</v>
      </c>
      <c r="B121" s="63" t="s">
        <v>103</v>
      </c>
      <c r="C121" s="58" t="s">
        <v>831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307</v>
      </c>
      <c r="B122" s="63" t="s">
        <v>104</v>
      </c>
      <c r="C122" s="58" t="s">
        <v>831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308</v>
      </c>
      <c r="B123" s="57" t="s">
        <v>197</v>
      </c>
      <c r="C123" s="58" t="s">
        <v>831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309</v>
      </c>
      <c r="B124" s="80" t="s">
        <v>310</v>
      </c>
      <c r="C124" s="58" t="s">
        <v>831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34</v>
      </c>
      <c r="B125" s="57" t="s">
        <v>179</v>
      </c>
      <c r="C125" s="58" t="s">
        <v>831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311</v>
      </c>
      <c r="B126" s="64" t="s">
        <v>180</v>
      </c>
      <c r="C126" s="58" t="s">
        <v>831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312</v>
      </c>
      <c r="B127" s="64" t="s">
        <v>181</v>
      </c>
      <c r="C127" s="58" t="s">
        <v>831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313</v>
      </c>
      <c r="B128" s="64" t="s">
        <v>182</v>
      </c>
      <c r="C128" s="58" t="s">
        <v>831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35</v>
      </c>
      <c r="B129" s="65" t="s">
        <v>314</v>
      </c>
      <c r="C129" s="58" t="s">
        <v>831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36</v>
      </c>
      <c r="B130" s="65" t="s">
        <v>315</v>
      </c>
      <c r="C130" s="58" t="s">
        <v>831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37</v>
      </c>
      <c r="B131" s="65" t="s">
        <v>316</v>
      </c>
      <c r="C131" s="58" t="s">
        <v>831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317</v>
      </c>
      <c r="B132" s="65" t="s">
        <v>318</v>
      </c>
      <c r="C132" s="58" t="s">
        <v>831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319</v>
      </c>
      <c r="B133" s="65" t="s">
        <v>320</v>
      </c>
      <c r="C133" s="58" t="s">
        <v>831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321</v>
      </c>
      <c r="B134" s="65" t="s">
        <v>322</v>
      </c>
      <c r="C134" s="58" t="s">
        <v>831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323</v>
      </c>
      <c r="B135" s="65" t="s">
        <v>193</v>
      </c>
      <c r="C135" s="58" t="s">
        <v>831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324</v>
      </c>
      <c r="B136" s="63" t="s">
        <v>325</v>
      </c>
      <c r="C136" s="58" t="s">
        <v>831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326</v>
      </c>
      <c r="B137" s="63" t="s">
        <v>104</v>
      </c>
      <c r="C137" s="58" t="s">
        <v>831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327</v>
      </c>
      <c r="B138" s="65" t="s">
        <v>328</v>
      </c>
      <c r="C138" s="58" t="s">
        <v>831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329</v>
      </c>
      <c r="B139" s="80" t="s">
        <v>330</v>
      </c>
      <c r="C139" s="58" t="s">
        <v>831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38</v>
      </c>
      <c r="B140" s="57" t="s">
        <v>179</v>
      </c>
      <c r="C140" s="58" t="s">
        <v>831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331</v>
      </c>
      <c r="B141" s="64" t="s">
        <v>180</v>
      </c>
      <c r="C141" s="58" t="s">
        <v>831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332</v>
      </c>
      <c r="B142" s="64" t="s">
        <v>181</v>
      </c>
      <c r="C142" s="58" t="s">
        <v>831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333</v>
      </c>
      <c r="B143" s="64" t="s">
        <v>182</v>
      </c>
      <c r="C143" s="58" t="s">
        <v>831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39</v>
      </c>
      <c r="B144" s="57" t="s">
        <v>183</v>
      </c>
      <c r="C144" s="58" t="s">
        <v>831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40</v>
      </c>
      <c r="B145" s="57" t="s">
        <v>184</v>
      </c>
      <c r="C145" s="58" t="s">
        <v>831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41</v>
      </c>
      <c r="B146" s="57" t="s">
        <v>185</v>
      </c>
      <c r="C146" s="58" t="s">
        <v>831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334</v>
      </c>
      <c r="B147" s="62" t="s">
        <v>187</v>
      </c>
      <c r="C147" s="58" t="s">
        <v>831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335</v>
      </c>
      <c r="B148" s="57" t="s">
        <v>189</v>
      </c>
      <c r="C148" s="58" t="s">
        <v>831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336</v>
      </c>
      <c r="B149" s="57" t="s">
        <v>191</v>
      </c>
      <c r="C149" s="58" t="s">
        <v>831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337</v>
      </c>
      <c r="B150" s="62" t="s">
        <v>193</v>
      </c>
      <c r="C150" s="58" t="s">
        <v>831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338</v>
      </c>
      <c r="B151" s="63" t="s">
        <v>103</v>
      </c>
      <c r="C151" s="58" t="s">
        <v>831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339</v>
      </c>
      <c r="B152" s="63" t="s">
        <v>104</v>
      </c>
      <c r="C152" s="58" t="s">
        <v>831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340</v>
      </c>
      <c r="B153" s="57" t="s">
        <v>197</v>
      </c>
      <c r="C153" s="58" t="s">
        <v>831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341</v>
      </c>
      <c r="B154" s="80" t="s">
        <v>342</v>
      </c>
      <c r="C154" s="58" t="s">
        <v>831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42</v>
      </c>
      <c r="B155" s="65" t="s">
        <v>343</v>
      </c>
      <c r="C155" s="58" t="s">
        <v>831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43</v>
      </c>
      <c r="B156" s="65" t="s">
        <v>344</v>
      </c>
      <c r="C156" s="58" t="s">
        <v>831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44</v>
      </c>
      <c r="B157" s="65" t="s">
        <v>345</v>
      </c>
      <c r="C157" s="58" t="s">
        <v>831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45</v>
      </c>
      <c r="B158" s="65" t="s">
        <v>346</v>
      </c>
      <c r="C158" s="75" t="s">
        <v>831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347</v>
      </c>
      <c r="B159" s="51" t="s">
        <v>250</v>
      </c>
      <c r="C159" s="52" t="s">
        <v>348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46</v>
      </c>
      <c r="B160" s="65" t="s">
        <v>349</v>
      </c>
      <c r="C160" s="58" t="s">
        <v>831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47</v>
      </c>
      <c r="B161" s="65" t="s">
        <v>350</v>
      </c>
      <c r="C161" s="58" t="s">
        <v>831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351</v>
      </c>
      <c r="B162" s="64" t="s">
        <v>352</v>
      </c>
      <c r="C162" s="58" t="s">
        <v>831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48</v>
      </c>
      <c r="B163" s="65" t="s">
        <v>353</v>
      </c>
      <c r="C163" s="58" t="s">
        <v>831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354</v>
      </c>
      <c r="B164" s="64" t="s">
        <v>355</v>
      </c>
      <c r="C164" s="58" t="s">
        <v>831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49</v>
      </c>
      <c r="B165" s="81" t="s">
        <v>356</v>
      </c>
      <c r="C165" s="75" t="s">
        <v>348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10" t="s">
        <v>357</v>
      </c>
      <c r="B166" s="311"/>
      <c r="C166" s="311"/>
      <c r="D166" s="311"/>
      <c r="E166" s="311"/>
      <c r="F166" s="311"/>
      <c r="G166" s="311"/>
      <c r="H166" s="312"/>
      <c r="I166" s="44"/>
    </row>
    <row r="167" spans="1:9" s="49" customFormat="1" x14ac:dyDescent="0.25">
      <c r="A167" s="77" t="s">
        <v>358</v>
      </c>
      <c r="B167" s="82" t="s">
        <v>359</v>
      </c>
      <c r="C167" s="78" t="s">
        <v>831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50</v>
      </c>
      <c r="B168" s="57" t="s">
        <v>179</v>
      </c>
      <c r="C168" s="58" t="s">
        <v>831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360</v>
      </c>
      <c r="B169" s="64" t="s">
        <v>180</v>
      </c>
      <c r="C169" s="58" t="s">
        <v>831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361</v>
      </c>
      <c r="B170" s="64" t="s">
        <v>181</v>
      </c>
      <c r="C170" s="58" t="s">
        <v>831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362</v>
      </c>
      <c r="B171" s="64" t="s">
        <v>182</v>
      </c>
      <c r="C171" s="58" t="s">
        <v>831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51</v>
      </c>
      <c r="B172" s="57" t="s">
        <v>183</v>
      </c>
      <c r="C172" s="58" t="s">
        <v>831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52</v>
      </c>
      <c r="B173" s="57" t="s">
        <v>184</v>
      </c>
      <c r="C173" s="58" t="s">
        <v>831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53</v>
      </c>
      <c r="B174" s="57" t="s">
        <v>185</v>
      </c>
      <c r="C174" s="58" t="s">
        <v>831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363</v>
      </c>
      <c r="B175" s="57" t="s">
        <v>187</v>
      </c>
      <c r="C175" s="58" t="s">
        <v>831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364</v>
      </c>
      <c r="B176" s="57" t="s">
        <v>189</v>
      </c>
      <c r="C176" s="58" t="s">
        <v>831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365</v>
      </c>
      <c r="B177" s="57" t="s">
        <v>191</v>
      </c>
      <c r="C177" s="58" t="s">
        <v>831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366</v>
      </c>
      <c r="B178" s="62" t="s">
        <v>193</v>
      </c>
      <c r="C178" s="58" t="s">
        <v>831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367</v>
      </c>
      <c r="B179" s="63" t="s">
        <v>103</v>
      </c>
      <c r="C179" s="58" t="s">
        <v>831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368</v>
      </c>
      <c r="B180" s="63" t="s">
        <v>104</v>
      </c>
      <c r="C180" s="58" t="s">
        <v>831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369</v>
      </c>
      <c r="B181" s="65" t="s">
        <v>370</v>
      </c>
      <c r="C181" s="58" t="s">
        <v>831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371</v>
      </c>
      <c r="B182" s="64" t="s">
        <v>372</v>
      </c>
      <c r="C182" s="58" t="s">
        <v>831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373</v>
      </c>
      <c r="B183" s="64" t="s">
        <v>374</v>
      </c>
      <c r="C183" s="58" t="s">
        <v>831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375</v>
      </c>
      <c r="B184" s="57" t="s">
        <v>197</v>
      </c>
      <c r="C184" s="58" t="s">
        <v>831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376</v>
      </c>
      <c r="B185" s="80" t="s">
        <v>377</v>
      </c>
      <c r="C185" s="58" t="s">
        <v>831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378</v>
      </c>
      <c r="B186" s="65" t="s">
        <v>379</v>
      </c>
      <c r="C186" s="58" t="s">
        <v>831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380</v>
      </c>
      <c r="B187" s="65" t="s">
        <v>381</v>
      </c>
      <c r="C187" s="58" t="s">
        <v>831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382</v>
      </c>
      <c r="B188" s="64" t="s">
        <v>383</v>
      </c>
      <c r="C188" s="58" t="s">
        <v>831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384</v>
      </c>
      <c r="B189" s="64" t="s">
        <v>385</v>
      </c>
      <c r="C189" s="58" t="s">
        <v>831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386</v>
      </c>
      <c r="B190" s="64" t="s">
        <v>387</v>
      </c>
      <c r="C190" s="58" t="s">
        <v>831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388</v>
      </c>
      <c r="B191" s="65" t="s">
        <v>389</v>
      </c>
      <c r="C191" s="58" t="s">
        <v>831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390</v>
      </c>
      <c r="B192" s="65" t="s">
        <v>391</v>
      </c>
      <c r="C192" s="58" t="s">
        <v>831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392</v>
      </c>
      <c r="B193" s="65" t="s">
        <v>393</v>
      </c>
      <c r="C193" s="58" t="s">
        <v>831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394</v>
      </c>
      <c r="B194" s="65" t="s">
        <v>395</v>
      </c>
      <c r="C194" s="58" t="s">
        <v>831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396</v>
      </c>
      <c r="B195" s="65" t="s">
        <v>397</v>
      </c>
      <c r="C195" s="58" t="s">
        <v>831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398</v>
      </c>
      <c r="B196" s="65" t="s">
        <v>399</v>
      </c>
      <c r="C196" s="58" t="s">
        <v>831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400</v>
      </c>
      <c r="B197" s="64" t="s">
        <v>401</v>
      </c>
      <c r="C197" s="58" t="s">
        <v>831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402</v>
      </c>
      <c r="B198" s="65" t="s">
        <v>403</v>
      </c>
      <c r="C198" s="58" t="s">
        <v>831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404</v>
      </c>
      <c r="B199" s="65" t="s">
        <v>405</v>
      </c>
      <c r="C199" s="58" t="s">
        <v>831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406</v>
      </c>
      <c r="B200" s="65" t="s">
        <v>407</v>
      </c>
      <c r="C200" s="58" t="s">
        <v>831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408</v>
      </c>
      <c r="B201" s="65" t="s">
        <v>409</v>
      </c>
      <c r="C201" s="58" t="s">
        <v>831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410</v>
      </c>
      <c r="B202" s="65" t="s">
        <v>411</v>
      </c>
      <c r="C202" s="58" t="s">
        <v>831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412</v>
      </c>
      <c r="B203" s="80" t="s">
        <v>413</v>
      </c>
      <c r="C203" s="58" t="s">
        <v>831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414</v>
      </c>
      <c r="B204" s="65" t="s">
        <v>415</v>
      </c>
      <c r="C204" s="58" t="s">
        <v>831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416</v>
      </c>
      <c r="B205" s="65" t="s">
        <v>417</v>
      </c>
      <c r="C205" s="58" t="s">
        <v>831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418</v>
      </c>
      <c r="B206" s="64" t="s">
        <v>419</v>
      </c>
      <c r="C206" s="58" t="s">
        <v>831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420</v>
      </c>
      <c r="B207" s="66" t="s">
        <v>148</v>
      </c>
      <c r="C207" s="58" t="s">
        <v>831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421</v>
      </c>
      <c r="B208" s="66" t="s">
        <v>152</v>
      </c>
      <c r="C208" s="58" t="s">
        <v>831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422</v>
      </c>
      <c r="B209" s="65" t="s">
        <v>423</v>
      </c>
      <c r="C209" s="58" t="s">
        <v>831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424</v>
      </c>
      <c r="B210" s="80" t="s">
        <v>425</v>
      </c>
      <c r="C210" s="58" t="s">
        <v>831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426</v>
      </c>
      <c r="B211" s="65" t="s">
        <v>427</v>
      </c>
      <c r="C211" s="58" t="s">
        <v>831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428</v>
      </c>
      <c r="B212" s="64" t="s">
        <v>429</v>
      </c>
      <c r="C212" s="58" t="s">
        <v>831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430</v>
      </c>
      <c r="B213" s="64" t="s">
        <v>431</v>
      </c>
      <c r="C213" s="58" t="s">
        <v>831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432</v>
      </c>
      <c r="B214" s="64" t="s">
        <v>433</v>
      </c>
      <c r="C214" s="58" t="s">
        <v>831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434</v>
      </c>
      <c r="B215" s="64" t="s">
        <v>435</v>
      </c>
      <c r="C215" s="58" t="s">
        <v>831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436</v>
      </c>
      <c r="B216" s="64" t="s">
        <v>437</v>
      </c>
      <c r="C216" s="58" t="s">
        <v>831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438</v>
      </c>
      <c r="B217" s="64" t="s">
        <v>439</v>
      </c>
      <c r="C217" s="58" t="s">
        <v>831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440</v>
      </c>
      <c r="B218" s="65" t="s">
        <v>441</v>
      </c>
      <c r="C218" s="58" t="s">
        <v>831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442</v>
      </c>
      <c r="B219" s="65" t="s">
        <v>443</v>
      </c>
      <c r="C219" s="58" t="s">
        <v>831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444</v>
      </c>
      <c r="B220" s="65" t="s">
        <v>250</v>
      </c>
      <c r="C220" s="58" t="s">
        <v>348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445</v>
      </c>
      <c r="B221" s="65" t="s">
        <v>446</v>
      </c>
      <c r="C221" s="58" t="s">
        <v>831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447</v>
      </c>
      <c r="B222" s="80" t="s">
        <v>448</v>
      </c>
      <c r="C222" s="58" t="s">
        <v>831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449</v>
      </c>
      <c r="B223" s="65" t="s">
        <v>450</v>
      </c>
      <c r="C223" s="58" t="s">
        <v>831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451</v>
      </c>
      <c r="B224" s="65" t="s">
        <v>452</v>
      </c>
      <c r="C224" s="58" t="s">
        <v>831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453</v>
      </c>
      <c r="B225" s="64" t="s">
        <v>454</v>
      </c>
      <c r="C225" s="58" t="s">
        <v>831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455</v>
      </c>
      <c r="B226" s="64" t="s">
        <v>456</v>
      </c>
      <c r="C226" s="58" t="s">
        <v>831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457</v>
      </c>
      <c r="B227" s="64" t="s">
        <v>458</v>
      </c>
      <c r="C227" s="58" t="s">
        <v>831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459</v>
      </c>
      <c r="B228" s="65" t="s">
        <v>460</v>
      </c>
      <c r="C228" s="58" t="s">
        <v>831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461</v>
      </c>
      <c r="B229" s="65" t="s">
        <v>462</v>
      </c>
      <c r="C229" s="58" t="s">
        <v>831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463</v>
      </c>
      <c r="B230" s="64" t="s">
        <v>464</v>
      </c>
      <c r="C230" s="58" t="s">
        <v>831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465</v>
      </c>
      <c r="B231" s="64" t="s">
        <v>466</v>
      </c>
      <c r="C231" s="58" t="s">
        <v>831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467</v>
      </c>
      <c r="B232" s="65" t="s">
        <v>468</v>
      </c>
      <c r="C232" s="58" t="s">
        <v>831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469</v>
      </c>
      <c r="B233" s="65" t="s">
        <v>470</v>
      </c>
      <c r="C233" s="58" t="s">
        <v>831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471</v>
      </c>
      <c r="B234" s="65" t="s">
        <v>472</v>
      </c>
      <c r="C234" s="58" t="s">
        <v>831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473</v>
      </c>
      <c r="B235" s="80" t="s">
        <v>474</v>
      </c>
      <c r="C235" s="58" t="s">
        <v>831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475</v>
      </c>
      <c r="B236" s="65" t="s">
        <v>476</v>
      </c>
      <c r="C236" s="58" t="s">
        <v>831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477</v>
      </c>
      <c r="B237" s="64" t="s">
        <v>454</v>
      </c>
      <c r="C237" s="58" t="s">
        <v>831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478</v>
      </c>
      <c r="B238" s="64" t="s">
        <v>456</v>
      </c>
      <c r="C238" s="58" t="s">
        <v>831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479</v>
      </c>
      <c r="B239" s="64" t="s">
        <v>458</v>
      </c>
      <c r="C239" s="58" t="s">
        <v>831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480</v>
      </c>
      <c r="B240" s="65" t="s">
        <v>345</v>
      </c>
      <c r="C240" s="58" t="s">
        <v>831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481</v>
      </c>
      <c r="B241" s="65" t="s">
        <v>482</v>
      </c>
      <c r="C241" s="58" t="s">
        <v>831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483</v>
      </c>
      <c r="B242" s="80" t="s">
        <v>484</v>
      </c>
      <c r="C242" s="58" t="s">
        <v>831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485</v>
      </c>
      <c r="B243" s="80" t="s">
        <v>486</v>
      </c>
      <c r="C243" s="58" t="s">
        <v>831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487</v>
      </c>
      <c r="B244" s="65" t="s">
        <v>488</v>
      </c>
      <c r="C244" s="58" t="s">
        <v>831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489</v>
      </c>
      <c r="B245" s="65" t="s">
        <v>490</v>
      </c>
      <c r="C245" s="58" t="s">
        <v>831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491</v>
      </c>
      <c r="B246" s="80" t="s">
        <v>492</v>
      </c>
      <c r="C246" s="58" t="s">
        <v>831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493</v>
      </c>
      <c r="B247" s="65" t="s">
        <v>494</v>
      </c>
      <c r="C247" s="58" t="s">
        <v>831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495</v>
      </c>
      <c r="B248" s="65" t="s">
        <v>496</v>
      </c>
      <c r="C248" s="58" t="s">
        <v>831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497</v>
      </c>
      <c r="B249" s="80" t="s">
        <v>498</v>
      </c>
      <c r="C249" s="58" t="s">
        <v>831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499</v>
      </c>
      <c r="B250" s="80" t="s">
        <v>500</v>
      </c>
      <c r="C250" s="58" t="s">
        <v>831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501</v>
      </c>
      <c r="B251" s="80" t="s">
        <v>502</v>
      </c>
      <c r="C251" s="58" t="s">
        <v>831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503</v>
      </c>
      <c r="B252" s="83" t="s">
        <v>504</v>
      </c>
      <c r="C252" s="70" t="s">
        <v>831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505</v>
      </c>
      <c r="B253" s="51" t="s">
        <v>250</v>
      </c>
      <c r="C253" s="52" t="s">
        <v>348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506</v>
      </c>
      <c r="B254" s="65" t="s">
        <v>507</v>
      </c>
      <c r="C254" s="58" t="s">
        <v>831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508</v>
      </c>
      <c r="B255" s="64" t="s">
        <v>509</v>
      </c>
      <c r="C255" s="58" t="s">
        <v>831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510</v>
      </c>
      <c r="B256" s="66" t="s">
        <v>511</v>
      </c>
      <c r="C256" s="58" t="s">
        <v>831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512</v>
      </c>
      <c r="B257" s="66" t="s">
        <v>513</v>
      </c>
      <c r="C257" s="58" t="s">
        <v>831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514</v>
      </c>
      <c r="B258" s="67" t="s">
        <v>511</v>
      </c>
      <c r="C258" s="58" t="s">
        <v>831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515</v>
      </c>
      <c r="B259" s="66" t="s">
        <v>181</v>
      </c>
      <c r="C259" s="58" t="s">
        <v>831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516</v>
      </c>
      <c r="B260" s="67" t="s">
        <v>511</v>
      </c>
      <c r="C260" s="58" t="s">
        <v>831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517</v>
      </c>
      <c r="B261" s="66" t="s">
        <v>182</v>
      </c>
      <c r="C261" s="58" t="s">
        <v>831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518</v>
      </c>
      <c r="B262" s="67" t="s">
        <v>511</v>
      </c>
      <c r="C262" s="58" t="s">
        <v>831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519</v>
      </c>
      <c r="B263" s="64" t="s">
        <v>520</v>
      </c>
      <c r="C263" s="58" t="s">
        <v>831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521</v>
      </c>
      <c r="B264" s="66" t="s">
        <v>511</v>
      </c>
      <c r="C264" s="58" t="s">
        <v>831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522</v>
      </c>
      <c r="B265" s="63" t="s">
        <v>96</v>
      </c>
      <c r="C265" s="58" t="s">
        <v>831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523</v>
      </c>
      <c r="B266" s="66" t="s">
        <v>511</v>
      </c>
      <c r="C266" s="58" t="s">
        <v>831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524</v>
      </c>
      <c r="B267" s="63" t="s">
        <v>525</v>
      </c>
      <c r="C267" s="58" t="s">
        <v>831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526</v>
      </c>
      <c r="B268" s="66" t="s">
        <v>511</v>
      </c>
      <c r="C268" s="58" t="s">
        <v>831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527</v>
      </c>
      <c r="B269" s="63" t="s">
        <v>528</v>
      </c>
      <c r="C269" s="58" t="s">
        <v>831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529</v>
      </c>
      <c r="B270" s="66" t="s">
        <v>511</v>
      </c>
      <c r="C270" s="58" t="s">
        <v>831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530</v>
      </c>
      <c r="B271" s="63" t="s">
        <v>98</v>
      </c>
      <c r="C271" s="58" t="s">
        <v>831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531</v>
      </c>
      <c r="B272" s="66" t="s">
        <v>511</v>
      </c>
      <c r="C272" s="58" t="s">
        <v>831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530</v>
      </c>
      <c r="B273" s="63" t="s">
        <v>532</v>
      </c>
      <c r="C273" s="58" t="s">
        <v>831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533</v>
      </c>
      <c r="B274" s="66" t="s">
        <v>511</v>
      </c>
      <c r="C274" s="58" t="s">
        <v>831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534</v>
      </c>
      <c r="B275" s="64" t="s">
        <v>535</v>
      </c>
      <c r="C275" s="58" t="s">
        <v>831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536</v>
      </c>
      <c r="B276" s="66" t="s">
        <v>511</v>
      </c>
      <c r="C276" s="58" t="s">
        <v>831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537</v>
      </c>
      <c r="B277" s="66" t="s">
        <v>103</v>
      </c>
      <c r="C277" s="58" t="s">
        <v>831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538</v>
      </c>
      <c r="B278" s="67" t="s">
        <v>511</v>
      </c>
      <c r="C278" s="58" t="s">
        <v>831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539</v>
      </c>
      <c r="B279" s="66" t="s">
        <v>104</v>
      </c>
      <c r="C279" s="58" t="s">
        <v>831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540</v>
      </c>
      <c r="B280" s="67" t="s">
        <v>511</v>
      </c>
      <c r="C280" s="58" t="s">
        <v>831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541</v>
      </c>
      <c r="B281" s="64" t="s">
        <v>542</v>
      </c>
      <c r="C281" s="58" t="s">
        <v>831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543</v>
      </c>
      <c r="B282" s="66" t="s">
        <v>511</v>
      </c>
      <c r="C282" s="58" t="s">
        <v>831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544</v>
      </c>
      <c r="B283" s="65" t="s">
        <v>545</v>
      </c>
      <c r="C283" s="58" t="s">
        <v>831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546</v>
      </c>
      <c r="B284" s="64" t="s">
        <v>547</v>
      </c>
      <c r="C284" s="58" t="s">
        <v>831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548</v>
      </c>
      <c r="B285" s="66" t="s">
        <v>511</v>
      </c>
      <c r="C285" s="58" t="s">
        <v>831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549</v>
      </c>
      <c r="B286" s="64" t="s">
        <v>550</v>
      </c>
      <c r="C286" s="58" t="s">
        <v>831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551</v>
      </c>
      <c r="B287" s="66" t="s">
        <v>383</v>
      </c>
      <c r="C287" s="58" t="s">
        <v>831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552</v>
      </c>
      <c r="B288" s="67" t="s">
        <v>511</v>
      </c>
      <c r="C288" s="58" t="s">
        <v>831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553</v>
      </c>
      <c r="B289" s="66" t="s">
        <v>554</v>
      </c>
      <c r="C289" s="58" t="s">
        <v>831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555</v>
      </c>
      <c r="B290" s="67" t="s">
        <v>511</v>
      </c>
      <c r="C290" s="58" t="s">
        <v>831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556</v>
      </c>
      <c r="B291" s="64" t="s">
        <v>557</v>
      </c>
      <c r="C291" s="58" t="s">
        <v>831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558</v>
      </c>
      <c r="B292" s="66" t="s">
        <v>511</v>
      </c>
      <c r="C292" s="58" t="s">
        <v>831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559</v>
      </c>
      <c r="B293" s="64" t="s">
        <v>560</v>
      </c>
      <c r="C293" s="58" t="s">
        <v>831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561</v>
      </c>
      <c r="B294" s="66" t="s">
        <v>511</v>
      </c>
      <c r="C294" s="58" t="s">
        <v>831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562</v>
      </c>
      <c r="B295" s="64" t="s">
        <v>563</v>
      </c>
      <c r="C295" s="58" t="s">
        <v>831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564</v>
      </c>
      <c r="B296" s="66" t="s">
        <v>511</v>
      </c>
      <c r="C296" s="58" t="s">
        <v>831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565</v>
      </c>
      <c r="B297" s="64" t="s">
        <v>566</v>
      </c>
      <c r="C297" s="58" t="s">
        <v>831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567</v>
      </c>
      <c r="B298" s="66" t="s">
        <v>511</v>
      </c>
      <c r="C298" s="58" t="s">
        <v>831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568</v>
      </c>
      <c r="B299" s="64" t="s">
        <v>569</v>
      </c>
      <c r="C299" s="58" t="s">
        <v>831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570</v>
      </c>
      <c r="B300" s="66" t="s">
        <v>511</v>
      </c>
      <c r="C300" s="58" t="s">
        <v>831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571</v>
      </c>
      <c r="B301" s="64" t="s">
        <v>572</v>
      </c>
      <c r="C301" s="58" t="s">
        <v>831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573</v>
      </c>
      <c r="B302" s="66" t="s">
        <v>511</v>
      </c>
      <c r="C302" s="58" t="s">
        <v>831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574</v>
      </c>
      <c r="B303" s="64" t="s">
        <v>575</v>
      </c>
      <c r="C303" s="58" t="s">
        <v>831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576</v>
      </c>
      <c r="B304" s="66" t="s">
        <v>511</v>
      </c>
      <c r="C304" s="58" t="s">
        <v>831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577</v>
      </c>
      <c r="B305" s="65" t="s">
        <v>578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579</v>
      </c>
      <c r="B306" s="64" t="s">
        <v>580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581</v>
      </c>
      <c r="B307" s="64" t="s">
        <v>582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583</v>
      </c>
      <c r="B308" s="64" t="s">
        <v>584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585</v>
      </c>
      <c r="B309" s="64" t="s">
        <v>586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587</v>
      </c>
      <c r="B310" s="63" t="s">
        <v>588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589</v>
      </c>
      <c r="B311" s="63" t="s">
        <v>590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591</v>
      </c>
      <c r="B312" s="63" t="s">
        <v>592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593</v>
      </c>
      <c r="B313" s="63" t="s">
        <v>594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595</v>
      </c>
      <c r="B314" s="63" t="s">
        <v>596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597</v>
      </c>
      <c r="B315" s="64" t="s">
        <v>598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599</v>
      </c>
      <c r="B316" s="84" t="s">
        <v>103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600</v>
      </c>
      <c r="B317" s="85" t="s">
        <v>104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10" t="s">
        <v>601</v>
      </c>
      <c r="B318" s="311"/>
      <c r="C318" s="311"/>
      <c r="D318" s="311"/>
      <c r="E318" s="311"/>
      <c r="F318" s="311"/>
      <c r="G318" s="311"/>
      <c r="H318" s="312"/>
      <c r="I318" s="44"/>
    </row>
    <row r="319" spans="1:9" ht="31.5" x14ac:dyDescent="0.25">
      <c r="A319" s="77" t="s">
        <v>602</v>
      </c>
      <c r="B319" s="82" t="s">
        <v>603</v>
      </c>
      <c r="C319" s="78" t="s">
        <v>348</v>
      </c>
      <c r="D319" s="201" t="s">
        <v>604</v>
      </c>
      <c r="E319" s="201" t="s">
        <v>604</v>
      </c>
      <c r="F319" s="201"/>
      <c r="G319" s="201" t="s">
        <v>604</v>
      </c>
      <c r="H319" s="202" t="s">
        <v>604</v>
      </c>
    </row>
    <row r="320" spans="1:9" x14ac:dyDescent="0.25">
      <c r="A320" s="56" t="s">
        <v>605</v>
      </c>
      <c r="B320" s="65" t="s">
        <v>606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607</v>
      </c>
      <c r="B321" s="65" t="s">
        <v>608</v>
      </c>
      <c r="C321" s="58" t="s">
        <v>609</v>
      </c>
      <c r="D321" s="59"/>
      <c r="E321" s="193"/>
      <c r="F321" s="193"/>
      <c r="G321" s="193"/>
      <c r="H321" s="192"/>
    </row>
    <row r="322" spans="1:8" x14ac:dyDescent="0.25">
      <c r="A322" s="56" t="s">
        <v>610</v>
      </c>
      <c r="B322" s="65" t="s">
        <v>611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612</v>
      </c>
      <c r="B323" s="65" t="s">
        <v>613</v>
      </c>
      <c r="C323" s="58" t="s">
        <v>609</v>
      </c>
      <c r="D323" s="59"/>
      <c r="E323" s="193"/>
      <c r="F323" s="193"/>
      <c r="G323" s="193"/>
      <c r="H323" s="192"/>
    </row>
    <row r="324" spans="1:8" x14ac:dyDescent="0.25">
      <c r="A324" s="56" t="s">
        <v>614</v>
      </c>
      <c r="B324" s="65" t="s">
        <v>615</v>
      </c>
      <c r="C324" s="58" t="s">
        <v>616</v>
      </c>
      <c r="D324" s="59"/>
      <c r="E324" s="193"/>
      <c r="F324" s="193"/>
      <c r="G324" s="193"/>
      <c r="H324" s="192"/>
    </row>
    <row r="325" spans="1:8" x14ac:dyDescent="0.25">
      <c r="A325" s="56" t="s">
        <v>617</v>
      </c>
      <c r="B325" s="65" t="s">
        <v>618</v>
      </c>
      <c r="C325" s="58" t="s">
        <v>348</v>
      </c>
      <c r="D325" s="203" t="s">
        <v>604</v>
      </c>
      <c r="E325" s="203" t="s">
        <v>604</v>
      </c>
      <c r="F325" s="203"/>
      <c r="G325" s="203" t="s">
        <v>604</v>
      </c>
      <c r="H325" s="204" t="s">
        <v>604</v>
      </c>
    </row>
    <row r="326" spans="1:8" x14ac:dyDescent="0.25">
      <c r="A326" s="56" t="s">
        <v>619</v>
      </c>
      <c r="B326" s="64" t="s">
        <v>620</v>
      </c>
      <c r="C326" s="58" t="s">
        <v>616</v>
      </c>
      <c r="D326" s="59"/>
      <c r="E326" s="193"/>
      <c r="F326" s="193"/>
      <c r="G326" s="193"/>
      <c r="H326" s="192"/>
    </row>
    <row r="327" spans="1:8" x14ac:dyDescent="0.25">
      <c r="A327" s="56" t="s">
        <v>621</v>
      </c>
      <c r="B327" s="64" t="s">
        <v>622</v>
      </c>
      <c r="C327" s="58" t="s">
        <v>623</v>
      </c>
      <c r="D327" s="59"/>
      <c r="E327" s="193"/>
      <c r="F327" s="193"/>
      <c r="G327" s="193"/>
      <c r="H327" s="192"/>
    </row>
    <row r="328" spans="1:8" x14ac:dyDescent="0.25">
      <c r="A328" s="56" t="s">
        <v>624</v>
      </c>
      <c r="B328" s="65" t="s">
        <v>625</v>
      </c>
      <c r="C328" s="58" t="s">
        <v>348</v>
      </c>
      <c r="D328" s="203" t="s">
        <v>604</v>
      </c>
      <c r="E328" s="203" t="s">
        <v>604</v>
      </c>
      <c r="F328" s="203"/>
      <c r="G328" s="203" t="s">
        <v>604</v>
      </c>
      <c r="H328" s="204" t="s">
        <v>604</v>
      </c>
    </row>
    <row r="329" spans="1:8" x14ac:dyDescent="0.25">
      <c r="A329" s="56" t="s">
        <v>626</v>
      </c>
      <c r="B329" s="64" t="s">
        <v>620</v>
      </c>
      <c r="C329" s="58" t="s">
        <v>616</v>
      </c>
      <c r="D329" s="59"/>
      <c r="E329" s="193"/>
      <c r="F329" s="193"/>
      <c r="G329" s="193"/>
      <c r="H329" s="192"/>
    </row>
    <row r="330" spans="1:8" x14ac:dyDescent="0.25">
      <c r="A330" s="56" t="s">
        <v>627</v>
      </c>
      <c r="B330" s="64" t="s">
        <v>628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629</v>
      </c>
      <c r="B331" s="64" t="s">
        <v>622</v>
      </c>
      <c r="C331" s="58" t="s">
        <v>623</v>
      </c>
      <c r="D331" s="59"/>
      <c r="E331" s="193"/>
      <c r="F331" s="193"/>
      <c r="G331" s="193"/>
      <c r="H331" s="192"/>
    </row>
    <row r="332" spans="1:8" x14ac:dyDescent="0.25">
      <c r="A332" s="56" t="s">
        <v>630</v>
      </c>
      <c r="B332" s="65" t="s">
        <v>631</v>
      </c>
      <c r="C332" s="58" t="s">
        <v>348</v>
      </c>
      <c r="D332" s="203" t="s">
        <v>604</v>
      </c>
      <c r="E332" s="203" t="s">
        <v>604</v>
      </c>
      <c r="F332" s="203"/>
      <c r="G332" s="203" t="s">
        <v>604</v>
      </c>
      <c r="H332" s="204" t="s">
        <v>604</v>
      </c>
    </row>
    <row r="333" spans="1:8" x14ac:dyDescent="0.25">
      <c r="A333" s="56" t="s">
        <v>632</v>
      </c>
      <c r="B333" s="64" t="s">
        <v>620</v>
      </c>
      <c r="C333" s="58" t="s">
        <v>616</v>
      </c>
      <c r="D333" s="59"/>
      <c r="E333" s="193"/>
      <c r="F333" s="193"/>
      <c r="G333" s="193"/>
      <c r="H333" s="192"/>
    </row>
    <row r="334" spans="1:8" x14ac:dyDescent="0.25">
      <c r="A334" s="56" t="s">
        <v>633</v>
      </c>
      <c r="B334" s="64" t="s">
        <v>622</v>
      </c>
      <c r="C334" s="58" t="s">
        <v>623</v>
      </c>
      <c r="D334" s="59"/>
      <c r="E334" s="193"/>
      <c r="F334" s="193"/>
      <c r="G334" s="193"/>
      <c r="H334" s="192"/>
    </row>
    <row r="335" spans="1:8" x14ac:dyDescent="0.25">
      <c r="A335" s="56" t="s">
        <v>634</v>
      </c>
      <c r="B335" s="65" t="s">
        <v>635</v>
      </c>
      <c r="C335" s="58" t="s">
        <v>348</v>
      </c>
      <c r="D335" s="203" t="s">
        <v>604</v>
      </c>
      <c r="E335" s="203" t="s">
        <v>604</v>
      </c>
      <c r="F335" s="203"/>
      <c r="G335" s="203" t="s">
        <v>604</v>
      </c>
      <c r="H335" s="204" t="s">
        <v>604</v>
      </c>
    </row>
    <row r="336" spans="1:8" x14ac:dyDescent="0.25">
      <c r="A336" s="56" t="s">
        <v>636</v>
      </c>
      <c r="B336" s="64" t="s">
        <v>620</v>
      </c>
      <c r="C336" s="58" t="s">
        <v>616</v>
      </c>
      <c r="D336" s="59"/>
      <c r="E336" s="193"/>
      <c r="F336" s="193"/>
      <c r="G336" s="193"/>
      <c r="H336" s="192"/>
    </row>
    <row r="337" spans="1:8" x14ac:dyDescent="0.25">
      <c r="A337" s="56" t="s">
        <v>637</v>
      </c>
      <c r="B337" s="64" t="s">
        <v>628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638</v>
      </c>
      <c r="B338" s="64" t="s">
        <v>622</v>
      </c>
      <c r="C338" s="58" t="s">
        <v>623</v>
      </c>
      <c r="D338" s="59"/>
      <c r="E338" s="193"/>
      <c r="F338" s="193"/>
      <c r="G338" s="193"/>
      <c r="H338" s="192"/>
    </row>
    <row r="339" spans="1:8" x14ac:dyDescent="0.25">
      <c r="A339" s="77" t="s">
        <v>639</v>
      </c>
      <c r="B339" s="82" t="s">
        <v>640</v>
      </c>
      <c r="C339" s="78" t="s">
        <v>348</v>
      </c>
      <c r="D339" s="203" t="s">
        <v>604</v>
      </c>
      <c r="E339" s="203" t="s">
        <v>604</v>
      </c>
      <c r="F339" s="201"/>
      <c r="G339" s="201" t="s">
        <v>604</v>
      </c>
      <c r="H339" s="202" t="s">
        <v>604</v>
      </c>
    </row>
    <row r="340" spans="1:8" x14ac:dyDescent="0.25">
      <c r="A340" s="56" t="s">
        <v>641</v>
      </c>
      <c r="B340" s="65" t="s">
        <v>642</v>
      </c>
      <c r="C340" s="58" t="s">
        <v>616</v>
      </c>
      <c r="D340" s="59"/>
      <c r="E340" s="193"/>
      <c r="F340" s="193"/>
      <c r="G340" s="193"/>
      <c r="H340" s="192"/>
    </row>
    <row r="341" spans="1:8" ht="31.5" x14ac:dyDescent="0.25">
      <c r="A341" s="56" t="s">
        <v>643</v>
      </c>
      <c r="B341" s="64" t="s">
        <v>644</v>
      </c>
      <c r="C341" s="58" t="s">
        <v>616</v>
      </c>
      <c r="D341" s="59"/>
      <c r="E341" s="193"/>
      <c r="F341" s="193"/>
      <c r="G341" s="193"/>
      <c r="H341" s="192"/>
    </row>
    <row r="342" spans="1:8" x14ac:dyDescent="0.25">
      <c r="A342" s="56" t="s">
        <v>645</v>
      </c>
      <c r="B342" s="84" t="s">
        <v>646</v>
      </c>
      <c r="C342" s="58" t="s">
        <v>616</v>
      </c>
      <c r="D342" s="59"/>
      <c r="E342" s="193"/>
      <c r="F342" s="193"/>
      <c r="G342" s="193"/>
      <c r="H342" s="192"/>
    </row>
    <row r="343" spans="1:8" x14ac:dyDescent="0.25">
      <c r="A343" s="56" t="s">
        <v>647</v>
      </c>
      <c r="B343" s="84" t="s">
        <v>648</v>
      </c>
      <c r="C343" s="58" t="s">
        <v>616</v>
      </c>
      <c r="D343" s="59"/>
      <c r="E343" s="193"/>
      <c r="F343" s="193"/>
      <c r="G343" s="193"/>
      <c r="H343" s="192"/>
    </row>
    <row r="344" spans="1:8" x14ac:dyDescent="0.25">
      <c r="A344" s="56" t="s">
        <v>649</v>
      </c>
      <c r="B344" s="65" t="s">
        <v>650</v>
      </c>
      <c r="C344" s="58" t="s">
        <v>616</v>
      </c>
      <c r="D344" s="59"/>
      <c r="E344" s="193"/>
      <c r="F344" s="193"/>
      <c r="G344" s="193"/>
      <c r="H344" s="192"/>
    </row>
    <row r="345" spans="1:8" x14ac:dyDescent="0.25">
      <c r="A345" s="56" t="s">
        <v>651</v>
      </c>
      <c r="B345" s="65" t="s">
        <v>652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653</v>
      </c>
      <c r="B346" s="64" t="s">
        <v>654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655</v>
      </c>
      <c r="B347" s="84" t="s">
        <v>646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656</v>
      </c>
      <c r="B348" s="84" t="s">
        <v>648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657</v>
      </c>
      <c r="B349" s="65" t="s">
        <v>658</v>
      </c>
      <c r="C349" s="58" t="s">
        <v>659</v>
      </c>
      <c r="D349" s="59"/>
      <c r="E349" s="193"/>
      <c r="F349" s="193"/>
      <c r="G349" s="193"/>
      <c r="H349" s="192"/>
    </row>
    <row r="350" spans="1:8" ht="31.5" x14ac:dyDescent="0.25">
      <c r="A350" s="56" t="s">
        <v>660</v>
      </c>
      <c r="B350" s="65" t="s">
        <v>661</v>
      </c>
      <c r="C350" s="58" t="s">
        <v>831</v>
      </c>
      <c r="D350" s="59"/>
      <c r="E350" s="193"/>
      <c r="F350" s="193"/>
      <c r="G350" s="193"/>
      <c r="H350" s="192"/>
    </row>
    <row r="351" spans="1:8" x14ac:dyDescent="0.25">
      <c r="A351" s="56" t="s">
        <v>662</v>
      </c>
      <c r="B351" s="80" t="s">
        <v>663</v>
      </c>
      <c r="C351" s="58" t="s">
        <v>348</v>
      </c>
      <c r="D351" s="203" t="s">
        <v>604</v>
      </c>
      <c r="E351" s="203" t="s">
        <v>604</v>
      </c>
      <c r="F351" s="203"/>
      <c r="G351" s="203" t="s">
        <v>604</v>
      </c>
      <c r="H351" s="204" t="s">
        <v>604</v>
      </c>
    </row>
    <row r="352" spans="1:8" x14ac:dyDescent="0.25">
      <c r="A352" s="56" t="s">
        <v>664</v>
      </c>
      <c r="B352" s="65" t="s">
        <v>665</v>
      </c>
      <c r="C352" s="58" t="s">
        <v>616</v>
      </c>
      <c r="D352" s="59"/>
      <c r="E352" s="193"/>
      <c r="F352" s="193"/>
      <c r="G352" s="193"/>
      <c r="H352" s="192"/>
    </row>
    <row r="353" spans="1:8" x14ac:dyDescent="0.25">
      <c r="A353" s="56" t="s">
        <v>666</v>
      </c>
      <c r="B353" s="65" t="s">
        <v>667</v>
      </c>
      <c r="C353" s="58" t="s">
        <v>609</v>
      </c>
      <c r="D353" s="59"/>
      <c r="E353" s="193"/>
      <c r="F353" s="193"/>
      <c r="G353" s="193"/>
      <c r="H353" s="192"/>
    </row>
    <row r="354" spans="1:8" ht="47.25" x14ac:dyDescent="0.25">
      <c r="A354" s="56" t="s">
        <v>668</v>
      </c>
      <c r="B354" s="65" t="s">
        <v>669</v>
      </c>
      <c r="C354" s="58" t="s">
        <v>831</v>
      </c>
      <c r="D354" s="59"/>
      <c r="E354" s="193"/>
      <c r="F354" s="193"/>
      <c r="G354" s="193"/>
      <c r="H354" s="192"/>
    </row>
    <row r="355" spans="1:8" ht="31.5" x14ac:dyDescent="0.25">
      <c r="A355" s="56" t="s">
        <v>670</v>
      </c>
      <c r="B355" s="65" t="s">
        <v>671</v>
      </c>
      <c r="C355" s="58" t="s">
        <v>831</v>
      </c>
      <c r="D355" s="59"/>
      <c r="E355" s="193"/>
      <c r="F355" s="193"/>
      <c r="G355" s="193"/>
      <c r="H355" s="192"/>
    </row>
    <row r="356" spans="1:8" x14ac:dyDescent="0.25">
      <c r="A356" s="56" t="s">
        <v>672</v>
      </c>
      <c r="B356" s="80" t="s">
        <v>673</v>
      </c>
      <c r="C356" s="204" t="s">
        <v>348</v>
      </c>
      <c r="D356" s="203" t="s">
        <v>604</v>
      </c>
      <c r="E356" s="203" t="s">
        <v>604</v>
      </c>
      <c r="F356" s="203"/>
      <c r="G356" s="203" t="s">
        <v>604</v>
      </c>
      <c r="H356" s="204" t="s">
        <v>604</v>
      </c>
    </row>
    <row r="357" spans="1:8" x14ac:dyDescent="0.25">
      <c r="A357" s="56" t="s">
        <v>674</v>
      </c>
      <c r="B357" s="65" t="s">
        <v>675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676</v>
      </c>
      <c r="B358" s="64" t="s">
        <v>677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678</v>
      </c>
      <c r="B359" s="64" t="s">
        <v>679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680</v>
      </c>
      <c r="B360" s="64" t="s">
        <v>681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682</v>
      </c>
      <c r="B361" s="65" t="s">
        <v>683</v>
      </c>
      <c r="C361" s="58" t="s">
        <v>616</v>
      </c>
      <c r="D361" s="59"/>
      <c r="E361" s="193"/>
      <c r="F361" s="193"/>
      <c r="G361" s="193"/>
      <c r="H361" s="192"/>
    </row>
    <row r="362" spans="1:8" ht="31.5" x14ac:dyDescent="0.25">
      <c r="A362" s="56" t="s">
        <v>684</v>
      </c>
      <c r="B362" s="64" t="s">
        <v>685</v>
      </c>
      <c r="C362" s="58" t="s">
        <v>616</v>
      </c>
      <c r="D362" s="59"/>
      <c r="E362" s="193"/>
      <c r="F362" s="193"/>
      <c r="G362" s="193"/>
      <c r="H362" s="192"/>
    </row>
    <row r="363" spans="1:8" x14ac:dyDescent="0.25">
      <c r="A363" s="56" t="s">
        <v>686</v>
      </c>
      <c r="B363" s="64" t="s">
        <v>687</v>
      </c>
      <c r="C363" s="58" t="s">
        <v>616</v>
      </c>
      <c r="D363" s="59"/>
      <c r="E363" s="193"/>
      <c r="F363" s="193"/>
      <c r="G363" s="193"/>
      <c r="H363" s="192"/>
    </row>
    <row r="364" spans="1:8" ht="31.5" x14ac:dyDescent="0.25">
      <c r="A364" s="56" t="s">
        <v>688</v>
      </c>
      <c r="B364" s="65" t="s">
        <v>689</v>
      </c>
      <c r="C364" s="58" t="s">
        <v>831</v>
      </c>
      <c r="D364" s="59"/>
      <c r="E364" s="193"/>
      <c r="F364" s="193"/>
      <c r="G364" s="193"/>
      <c r="H364" s="192"/>
    </row>
    <row r="365" spans="1:8" x14ac:dyDescent="0.25">
      <c r="A365" s="56" t="s">
        <v>690</v>
      </c>
      <c r="B365" s="64" t="s">
        <v>691</v>
      </c>
      <c r="C365" s="58" t="s">
        <v>831</v>
      </c>
      <c r="D365" s="71"/>
      <c r="E365" s="193"/>
      <c r="F365" s="194"/>
      <c r="G365" s="194"/>
      <c r="H365" s="195"/>
    </row>
    <row r="366" spans="1:8" x14ac:dyDescent="0.25">
      <c r="A366" s="56" t="s">
        <v>692</v>
      </c>
      <c r="B366" s="64" t="s">
        <v>104</v>
      </c>
      <c r="C366" s="58" t="s">
        <v>831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693</v>
      </c>
      <c r="B367" s="86" t="s">
        <v>694</v>
      </c>
      <c r="C367" s="75" t="s">
        <v>833</v>
      </c>
      <c r="D367" s="76"/>
      <c r="E367" s="197"/>
      <c r="F367" s="197"/>
      <c r="G367" s="197"/>
      <c r="H367" s="87"/>
    </row>
    <row r="368" spans="1:8" x14ac:dyDescent="0.25">
      <c r="A368" s="313" t="s">
        <v>695</v>
      </c>
      <c r="B368" s="314"/>
      <c r="C368" s="314"/>
      <c r="D368" s="314"/>
      <c r="E368" s="314"/>
      <c r="F368" s="314"/>
      <c r="G368" s="314"/>
      <c r="H368" s="315"/>
    </row>
    <row r="369" spans="1:8" ht="16.5" thickBot="1" x14ac:dyDescent="0.3">
      <c r="A369" s="313"/>
      <c r="B369" s="314"/>
      <c r="C369" s="314"/>
      <c r="D369" s="314"/>
      <c r="E369" s="314"/>
      <c r="F369" s="314"/>
      <c r="G369" s="314"/>
      <c r="H369" s="315"/>
    </row>
    <row r="370" spans="1:8" ht="51.75" customHeight="1" x14ac:dyDescent="0.25">
      <c r="A370" s="299" t="s">
        <v>87</v>
      </c>
      <c r="B370" s="295" t="s">
        <v>88</v>
      </c>
      <c r="C370" s="297" t="s">
        <v>176</v>
      </c>
      <c r="D370" s="302" t="s">
        <v>754</v>
      </c>
      <c r="E370" s="303"/>
      <c r="F370" s="304" t="s">
        <v>756</v>
      </c>
      <c r="G370" s="303"/>
      <c r="H370" s="305" t="s">
        <v>7</v>
      </c>
    </row>
    <row r="371" spans="1:8" ht="38.25" x14ac:dyDescent="0.25">
      <c r="A371" s="300"/>
      <c r="B371" s="296"/>
      <c r="C371" s="298"/>
      <c r="D371" s="185" t="s">
        <v>758</v>
      </c>
      <c r="E371" s="186" t="s">
        <v>10</v>
      </c>
      <c r="F371" s="186" t="s">
        <v>759</v>
      </c>
      <c r="G371" s="185" t="s">
        <v>757</v>
      </c>
      <c r="H371" s="306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07" t="s">
        <v>696</v>
      </c>
      <c r="B373" s="308"/>
      <c r="C373" s="78" t="s">
        <v>831</v>
      </c>
      <c r="D373" s="79"/>
      <c r="E373" s="94"/>
      <c r="F373" s="94"/>
      <c r="G373" s="95"/>
      <c r="H373" s="96"/>
    </row>
    <row r="374" spans="1:8" ht="18.75" x14ac:dyDescent="0.25">
      <c r="A374" s="56" t="s">
        <v>89</v>
      </c>
      <c r="B374" s="97" t="s">
        <v>697</v>
      </c>
      <c r="C374" s="58" t="s">
        <v>831</v>
      </c>
      <c r="D374" s="59"/>
      <c r="E374" s="98"/>
      <c r="F374" s="98"/>
      <c r="G374" s="99"/>
      <c r="H374" s="100"/>
    </row>
    <row r="375" spans="1:8" ht="18.75" x14ac:dyDescent="0.25">
      <c r="A375" s="56" t="s">
        <v>90</v>
      </c>
      <c r="B375" s="65" t="s">
        <v>91</v>
      </c>
      <c r="C375" s="58" t="s">
        <v>831</v>
      </c>
      <c r="D375" s="59"/>
      <c r="E375" s="98"/>
      <c r="F375" s="98"/>
      <c r="G375" s="99"/>
      <c r="H375" s="100"/>
    </row>
    <row r="376" spans="1:8" ht="31.5" x14ac:dyDescent="0.25">
      <c r="A376" s="56" t="s">
        <v>92</v>
      </c>
      <c r="B376" s="64" t="s">
        <v>698</v>
      </c>
      <c r="C376" s="58" t="s">
        <v>831</v>
      </c>
      <c r="D376" s="59"/>
      <c r="E376" s="101"/>
      <c r="F376" s="101"/>
      <c r="G376" s="99"/>
      <c r="H376" s="100"/>
    </row>
    <row r="377" spans="1:8" ht="18.75" x14ac:dyDescent="0.25">
      <c r="A377" s="56" t="s">
        <v>93</v>
      </c>
      <c r="B377" s="66" t="s">
        <v>699</v>
      </c>
      <c r="C377" s="58" t="s">
        <v>831</v>
      </c>
      <c r="D377" s="59"/>
      <c r="E377" s="101"/>
      <c r="F377" s="101"/>
      <c r="G377" s="99"/>
      <c r="H377" s="100"/>
    </row>
    <row r="378" spans="1:8" ht="31.5" x14ac:dyDescent="0.25">
      <c r="A378" s="56" t="s">
        <v>700</v>
      </c>
      <c r="B378" s="67" t="s">
        <v>180</v>
      </c>
      <c r="C378" s="58" t="s">
        <v>831</v>
      </c>
      <c r="D378" s="59"/>
      <c r="E378" s="101"/>
      <c r="F378" s="101"/>
      <c r="G378" s="99"/>
      <c r="H378" s="100"/>
    </row>
    <row r="379" spans="1:8" ht="31.5" x14ac:dyDescent="0.25">
      <c r="A379" s="56" t="s">
        <v>701</v>
      </c>
      <c r="B379" s="67" t="s">
        <v>181</v>
      </c>
      <c r="C379" s="58" t="s">
        <v>831</v>
      </c>
      <c r="D379" s="59"/>
      <c r="E379" s="101"/>
      <c r="F379" s="101"/>
      <c r="G379" s="99"/>
      <c r="H379" s="100"/>
    </row>
    <row r="380" spans="1:8" ht="31.5" x14ac:dyDescent="0.25">
      <c r="A380" s="56" t="s">
        <v>702</v>
      </c>
      <c r="B380" s="67" t="s">
        <v>182</v>
      </c>
      <c r="C380" s="58" t="s">
        <v>831</v>
      </c>
      <c r="D380" s="59"/>
      <c r="E380" s="101"/>
      <c r="F380" s="101"/>
      <c r="G380" s="99"/>
      <c r="H380" s="100"/>
    </row>
    <row r="381" spans="1:8" ht="18.75" x14ac:dyDescent="0.25">
      <c r="A381" s="56" t="s">
        <v>95</v>
      </c>
      <c r="B381" s="66" t="s">
        <v>703</v>
      </c>
      <c r="C381" s="58" t="s">
        <v>831</v>
      </c>
      <c r="D381" s="59"/>
      <c r="E381" s="101"/>
      <c r="F381" s="101"/>
      <c r="G381" s="99"/>
      <c r="H381" s="100"/>
    </row>
    <row r="382" spans="1:8" ht="18.75" x14ac:dyDescent="0.25">
      <c r="A382" s="56" t="s">
        <v>97</v>
      </c>
      <c r="B382" s="66" t="s">
        <v>704</v>
      </c>
      <c r="C382" s="58" t="s">
        <v>831</v>
      </c>
      <c r="D382" s="59"/>
      <c r="E382" s="101"/>
      <c r="F382" s="101"/>
      <c r="G382" s="99"/>
      <c r="H382" s="100"/>
    </row>
    <row r="383" spans="1:8" ht="18.75" x14ac:dyDescent="0.25">
      <c r="A383" s="56" t="s">
        <v>99</v>
      </c>
      <c r="B383" s="66" t="s">
        <v>705</v>
      </c>
      <c r="C383" s="58" t="s">
        <v>831</v>
      </c>
      <c r="D383" s="59"/>
      <c r="E383" s="101"/>
      <c r="F383" s="101"/>
      <c r="G383" s="99"/>
      <c r="H383" s="100"/>
    </row>
    <row r="384" spans="1:8" ht="18.75" x14ac:dyDescent="0.25">
      <c r="A384" s="56" t="s">
        <v>100</v>
      </c>
      <c r="B384" s="66" t="s">
        <v>706</v>
      </c>
      <c r="C384" s="58" t="s">
        <v>831</v>
      </c>
      <c r="D384" s="59"/>
      <c r="E384" s="101"/>
      <c r="F384" s="101"/>
      <c r="G384" s="99"/>
      <c r="H384" s="100"/>
    </row>
    <row r="385" spans="1:8" ht="31.5" x14ac:dyDescent="0.25">
      <c r="A385" s="56" t="s">
        <v>707</v>
      </c>
      <c r="B385" s="67" t="s">
        <v>708</v>
      </c>
      <c r="C385" s="58" t="s">
        <v>831</v>
      </c>
      <c r="D385" s="59"/>
      <c r="E385" s="101"/>
      <c r="F385" s="101"/>
      <c r="G385" s="99"/>
      <c r="H385" s="100"/>
    </row>
    <row r="386" spans="1:8" ht="18.75" x14ac:dyDescent="0.25">
      <c r="A386" s="56" t="s">
        <v>709</v>
      </c>
      <c r="B386" s="67" t="s">
        <v>710</v>
      </c>
      <c r="C386" s="58" t="s">
        <v>831</v>
      </c>
      <c r="D386" s="59"/>
      <c r="E386" s="101"/>
      <c r="F386" s="101"/>
      <c r="G386" s="99"/>
      <c r="H386" s="100"/>
    </row>
    <row r="387" spans="1:8" ht="18.75" x14ac:dyDescent="0.25">
      <c r="A387" s="56" t="s">
        <v>711</v>
      </c>
      <c r="B387" s="67" t="s">
        <v>107</v>
      </c>
      <c r="C387" s="58" t="s">
        <v>831</v>
      </c>
      <c r="D387" s="59"/>
      <c r="E387" s="101"/>
      <c r="F387" s="101"/>
      <c r="G387" s="99"/>
      <c r="H387" s="100"/>
    </row>
    <row r="388" spans="1:8" ht="18.75" x14ac:dyDescent="0.25">
      <c r="A388" s="56" t="s">
        <v>712</v>
      </c>
      <c r="B388" s="67" t="s">
        <v>710</v>
      </c>
      <c r="C388" s="58" t="s">
        <v>831</v>
      </c>
      <c r="D388" s="59"/>
      <c r="E388" s="101"/>
      <c r="F388" s="101"/>
      <c r="G388" s="99"/>
      <c r="H388" s="100"/>
    </row>
    <row r="389" spans="1:8" ht="18.75" x14ac:dyDescent="0.25">
      <c r="A389" s="56" t="s">
        <v>101</v>
      </c>
      <c r="B389" s="66" t="s">
        <v>713</v>
      </c>
      <c r="C389" s="58" t="s">
        <v>831</v>
      </c>
      <c r="D389" s="59"/>
      <c r="E389" s="101"/>
      <c r="F389" s="101"/>
      <c r="G389" s="99"/>
      <c r="H389" s="100"/>
    </row>
    <row r="390" spans="1:8" ht="18.75" x14ac:dyDescent="0.25">
      <c r="A390" s="56" t="s">
        <v>102</v>
      </c>
      <c r="B390" s="66" t="s">
        <v>532</v>
      </c>
      <c r="C390" s="58" t="s">
        <v>831</v>
      </c>
      <c r="D390" s="59"/>
      <c r="E390" s="101"/>
      <c r="F390" s="101"/>
      <c r="G390" s="99"/>
      <c r="H390" s="100"/>
    </row>
    <row r="391" spans="1:8" ht="31.5" x14ac:dyDescent="0.25">
      <c r="A391" s="56" t="s">
        <v>714</v>
      </c>
      <c r="B391" s="66" t="s">
        <v>715</v>
      </c>
      <c r="C391" s="58" t="s">
        <v>831</v>
      </c>
      <c r="D391" s="59"/>
      <c r="E391" s="101"/>
      <c r="F391" s="101"/>
      <c r="G391" s="99"/>
      <c r="H391" s="100"/>
    </row>
    <row r="392" spans="1:8" ht="18.75" x14ac:dyDescent="0.25">
      <c r="A392" s="56" t="s">
        <v>716</v>
      </c>
      <c r="B392" s="67" t="s">
        <v>103</v>
      </c>
      <c r="C392" s="58" t="s">
        <v>831</v>
      </c>
      <c r="D392" s="59"/>
      <c r="E392" s="101"/>
      <c r="F392" s="101"/>
      <c r="G392" s="99"/>
      <c r="H392" s="100"/>
    </row>
    <row r="393" spans="1:8" ht="18.75" x14ac:dyDescent="0.25">
      <c r="A393" s="56" t="s">
        <v>717</v>
      </c>
      <c r="B393" s="102" t="s">
        <v>104</v>
      </c>
      <c r="C393" s="58" t="s">
        <v>831</v>
      </c>
      <c r="D393" s="59"/>
      <c r="E393" s="101"/>
      <c r="F393" s="101"/>
      <c r="G393" s="99"/>
      <c r="H393" s="100"/>
    </row>
    <row r="394" spans="1:8" ht="31.5" x14ac:dyDescent="0.25">
      <c r="A394" s="56" t="s">
        <v>105</v>
      </c>
      <c r="B394" s="64" t="s">
        <v>718</v>
      </c>
      <c r="C394" s="58" t="s">
        <v>831</v>
      </c>
      <c r="D394" s="59"/>
      <c r="E394" s="98"/>
      <c r="F394" s="98"/>
      <c r="G394" s="99"/>
      <c r="H394" s="100"/>
    </row>
    <row r="395" spans="1:8" ht="31.5" x14ac:dyDescent="0.25">
      <c r="A395" s="56" t="s">
        <v>719</v>
      </c>
      <c r="B395" s="66" t="s">
        <v>180</v>
      </c>
      <c r="C395" s="58" t="s">
        <v>831</v>
      </c>
      <c r="D395" s="59"/>
      <c r="E395" s="98"/>
      <c r="F395" s="98"/>
      <c r="G395" s="99"/>
      <c r="H395" s="100"/>
    </row>
    <row r="396" spans="1:8" ht="31.5" x14ac:dyDescent="0.25">
      <c r="A396" s="56" t="s">
        <v>720</v>
      </c>
      <c r="B396" s="66" t="s">
        <v>181</v>
      </c>
      <c r="C396" s="58" t="s">
        <v>831</v>
      </c>
      <c r="D396" s="59"/>
      <c r="E396" s="98"/>
      <c r="F396" s="98"/>
      <c r="G396" s="99"/>
      <c r="H396" s="100"/>
    </row>
    <row r="397" spans="1:8" ht="31.5" x14ac:dyDescent="0.25">
      <c r="A397" s="56" t="s">
        <v>721</v>
      </c>
      <c r="B397" s="66" t="s">
        <v>182</v>
      </c>
      <c r="C397" s="58" t="s">
        <v>831</v>
      </c>
      <c r="D397" s="59"/>
      <c r="E397" s="98"/>
      <c r="F397" s="98"/>
      <c r="G397" s="99"/>
      <c r="H397" s="100"/>
    </row>
    <row r="398" spans="1:8" ht="18.75" x14ac:dyDescent="0.25">
      <c r="A398" s="56" t="s">
        <v>106</v>
      </c>
      <c r="B398" s="64" t="s">
        <v>722</v>
      </c>
      <c r="C398" s="58" t="s">
        <v>831</v>
      </c>
      <c r="D398" s="59"/>
      <c r="E398" s="98"/>
      <c r="F398" s="98"/>
      <c r="G398" s="99"/>
      <c r="H398" s="100"/>
    </row>
    <row r="399" spans="1:8" ht="18.75" x14ac:dyDescent="0.25">
      <c r="A399" s="56" t="s">
        <v>108</v>
      </c>
      <c r="B399" s="65" t="s">
        <v>723</v>
      </c>
      <c r="C399" s="58" t="s">
        <v>831</v>
      </c>
      <c r="D399" s="59"/>
      <c r="E399" s="98"/>
      <c r="F399" s="98"/>
      <c r="G399" s="99"/>
      <c r="H399" s="100"/>
    </row>
    <row r="400" spans="1:8" ht="18.75" x14ac:dyDescent="0.25">
      <c r="A400" s="56" t="s">
        <v>109</v>
      </c>
      <c r="B400" s="64" t="s">
        <v>724</v>
      </c>
      <c r="C400" s="58" t="s">
        <v>831</v>
      </c>
      <c r="D400" s="59"/>
      <c r="E400" s="101"/>
      <c r="F400" s="101"/>
      <c r="G400" s="99"/>
      <c r="H400" s="100"/>
    </row>
    <row r="401" spans="1:8" ht="18.75" x14ac:dyDescent="0.25">
      <c r="A401" s="56" t="s">
        <v>110</v>
      </c>
      <c r="B401" s="66" t="s">
        <v>94</v>
      </c>
      <c r="C401" s="58" t="s">
        <v>831</v>
      </c>
      <c r="D401" s="59"/>
      <c r="E401" s="101"/>
      <c r="F401" s="101"/>
      <c r="G401" s="99"/>
      <c r="H401" s="100"/>
    </row>
    <row r="402" spans="1:8" ht="31.5" x14ac:dyDescent="0.25">
      <c r="A402" s="56" t="s">
        <v>725</v>
      </c>
      <c r="B402" s="66" t="s">
        <v>180</v>
      </c>
      <c r="C402" s="58" t="s">
        <v>831</v>
      </c>
      <c r="D402" s="59"/>
      <c r="E402" s="101"/>
      <c r="F402" s="101"/>
      <c r="G402" s="99"/>
      <c r="H402" s="100"/>
    </row>
    <row r="403" spans="1:8" ht="31.5" x14ac:dyDescent="0.25">
      <c r="A403" s="56" t="s">
        <v>726</v>
      </c>
      <c r="B403" s="66" t="s">
        <v>181</v>
      </c>
      <c r="C403" s="58" t="s">
        <v>831</v>
      </c>
      <c r="D403" s="59"/>
      <c r="E403" s="101"/>
      <c r="F403" s="101"/>
      <c r="G403" s="99"/>
      <c r="H403" s="100"/>
    </row>
    <row r="404" spans="1:8" ht="31.5" x14ac:dyDescent="0.25">
      <c r="A404" s="56" t="s">
        <v>727</v>
      </c>
      <c r="B404" s="66" t="s">
        <v>182</v>
      </c>
      <c r="C404" s="58" t="s">
        <v>831</v>
      </c>
      <c r="D404" s="59"/>
      <c r="E404" s="101"/>
      <c r="F404" s="101"/>
      <c r="G404" s="99"/>
      <c r="H404" s="100"/>
    </row>
    <row r="405" spans="1:8" ht="18.75" x14ac:dyDescent="0.25">
      <c r="A405" s="56" t="s">
        <v>111</v>
      </c>
      <c r="B405" s="66" t="s">
        <v>520</v>
      </c>
      <c r="C405" s="58" t="s">
        <v>831</v>
      </c>
      <c r="D405" s="59"/>
      <c r="E405" s="101"/>
      <c r="F405" s="101"/>
      <c r="G405" s="99"/>
      <c r="H405" s="100"/>
    </row>
    <row r="406" spans="1:8" ht="18.75" x14ac:dyDescent="0.25">
      <c r="A406" s="56" t="s">
        <v>112</v>
      </c>
      <c r="B406" s="66" t="s">
        <v>96</v>
      </c>
      <c r="C406" s="58" t="s">
        <v>831</v>
      </c>
      <c r="D406" s="59"/>
      <c r="E406" s="101"/>
      <c r="F406" s="101"/>
      <c r="G406" s="99"/>
      <c r="H406" s="100"/>
    </row>
    <row r="407" spans="1:8" ht="18.75" x14ac:dyDescent="0.25">
      <c r="A407" s="56" t="s">
        <v>113</v>
      </c>
      <c r="B407" s="66" t="s">
        <v>525</v>
      </c>
      <c r="C407" s="58" t="s">
        <v>831</v>
      </c>
      <c r="D407" s="59"/>
      <c r="E407" s="101"/>
      <c r="F407" s="101"/>
      <c r="G407" s="99"/>
      <c r="H407" s="100"/>
    </row>
    <row r="408" spans="1:8" ht="18.75" x14ac:dyDescent="0.25">
      <c r="A408" s="56" t="s">
        <v>114</v>
      </c>
      <c r="B408" s="66" t="s">
        <v>98</v>
      </c>
      <c r="C408" s="58" t="s">
        <v>831</v>
      </c>
      <c r="D408" s="59"/>
      <c r="E408" s="101"/>
      <c r="F408" s="101"/>
      <c r="G408" s="99"/>
      <c r="H408" s="100"/>
    </row>
    <row r="409" spans="1:8" ht="18.75" x14ac:dyDescent="0.25">
      <c r="A409" s="56" t="s">
        <v>115</v>
      </c>
      <c r="B409" s="66" t="s">
        <v>532</v>
      </c>
      <c r="C409" s="58" t="s">
        <v>831</v>
      </c>
      <c r="D409" s="59"/>
      <c r="E409" s="101"/>
      <c r="F409" s="101"/>
      <c r="G409" s="99"/>
      <c r="H409" s="100"/>
    </row>
    <row r="410" spans="1:8" ht="31.5" x14ac:dyDescent="0.25">
      <c r="A410" s="56" t="s">
        <v>116</v>
      </c>
      <c r="B410" s="66" t="s">
        <v>535</v>
      </c>
      <c r="C410" s="58" t="s">
        <v>831</v>
      </c>
      <c r="D410" s="59"/>
      <c r="E410" s="101"/>
      <c r="F410" s="101"/>
      <c r="G410" s="99"/>
      <c r="H410" s="100"/>
    </row>
    <row r="411" spans="1:8" ht="18.75" x14ac:dyDescent="0.25">
      <c r="A411" s="56" t="s">
        <v>117</v>
      </c>
      <c r="B411" s="67" t="s">
        <v>103</v>
      </c>
      <c r="C411" s="58" t="s">
        <v>831</v>
      </c>
      <c r="D411" s="59"/>
      <c r="E411" s="101"/>
      <c r="F411" s="101"/>
      <c r="G411" s="99"/>
      <c r="H411" s="100"/>
    </row>
    <row r="412" spans="1:8" ht="18.75" x14ac:dyDescent="0.25">
      <c r="A412" s="56" t="s">
        <v>118</v>
      </c>
      <c r="B412" s="102" t="s">
        <v>104</v>
      </c>
      <c r="C412" s="58" t="s">
        <v>831</v>
      </c>
      <c r="D412" s="59"/>
      <c r="E412" s="101"/>
      <c r="F412" s="101"/>
      <c r="G412" s="99"/>
      <c r="H412" s="100"/>
    </row>
    <row r="413" spans="1:8" ht="18.75" x14ac:dyDescent="0.25">
      <c r="A413" s="56" t="s">
        <v>119</v>
      </c>
      <c r="B413" s="64" t="s">
        <v>728</v>
      </c>
      <c r="C413" s="58" t="s">
        <v>831</v>
      </c>
      <c r="D413" s="59"/>
      <c r="E413" s="98"/>
      <c r="F413" s="98"/>
      <c r="G413" s="99"/>
      <c r="H413" s="100"/>
    </row>
    <row r="414" spans="1:8" ht="18.75" x14ac:dyDescent="0.25">
      <c r="A414" s="56" t="s">
        <v>120</v>
      </c>
      <c r="B414" s="64" t="s">
        <v>121</v>
      </c>
      <c r="C414" s="58" t="s">
        <v>831</v>
      </c>
      <c r="D414" s="59"/>
      <c r="E414" s="98"/>
      <c r="F414" s="98"/>
      <c r="G414" s="99"/>
      <c r="H414" s="100"/>
    </row>
    <row r="415" spans="1:8" ht="18.75" x14ac:dyDescent="0.25">
      <c r="A415" s="56" t="s">
        <v>122</v>
      </c>
      <c r="B415" s="66" t="s">
        <v>94</v>
      </c>
      <c r="C415" s="58" t="s">
        <v>831</v>
      </c>
      <c r="D415" s="59"/>
      <c r="E415" s="98"/>
      <c r="F415" s="98"/>
      <c r="G415" s="99"/>
      <c r="H415" s="100"/>
    </row>
    <row r="416" spans="1:8" ht="31.5" x14ac:dyDescent="0.25">
      <c r="A416" s="56" t="s">
        <v>729</v>
      </c>
      <c r="B416" s="66" t="s">
        <v>180</v>
      </c>
      <c r="C416" s="58" t="s">
        <v>831</v>
      </c>
      <c r="D416" s="59"/>
      <c r="E416" s="98"/>
      <c r="F416" s="98"/>
      <c r="G416" s="99"/>
      <c r="H416" s="100"/>
    </row>
    <row r="417" spans="1:10" ht="31.5" x14ac:dyDescent="0.25">
      <c r="A417" s="56" t="s">
        <v>730</v>
      </c>
      <c r="B417" s="66" t="s">
        <v>181</v>
      </c>
      <c r="C417" s="58" t="s">
        <v>831</v>
      </c>
      <c r="D417" s="59"/>
      <c r="E417" s="98"/>
      <c r="F417" s="98"/>
      <c r="G417" s="99"/>
      <c r="H417" s="100"/>
    </row>
    <row r="418" spans="1:10" ht="31.5" x14ac:dyDescent="0.25">
      <c r="A418" s="56" t="s">
        <v>731</v>
      </c>
      <c r="B418" s="66" t="s">
        <v>182</v>
      </c>
      <c r="C418" s="58" t="s">
        <v>831</v>
      </c>
      <c r="D418" s="59"/>
      <c r="E418" s="98"/>
      <c r="F418" s="98"/>
      <c r="G418" s="99"/>
      <c r="H418" s="100"/>
    </row>
    <row r="419" spans="1:10" ht="18.75" x14ac:dyDescent="0.25">
      <c r="A419" s="56" t="s">
        <v>123</v>
      </c>
      <c r="B419" s="66" t="s">
        <v>520</v>
      </c>
      <c r="C419" s="58" t="s">
        <v>831</v>
      </c>
      <c r="D419" s="59"/>
      <c r="E419" s="98"/>
      <c r="F419" s="98"/>
      <c r="G419" s="99"/>
      <c r="H419" s="100"/>
    </row>
    <row r="420" spans="1:10" ht="18.75" x14ac:dyDescent="0.25">
      <c r="A420" s="56" t="s">
        <v>124</v>
      </c>
      <c r="B420" s="66" t="s">
        <v>96</v>
      </c>
      <c r="C420" s="58" t="s">
        <v>831</v>
      </c>
      <c r="D420" s="59"/>
      <c r="E420" s="98"/>
      <c r="F420" s="98"/>
      <c r="G420" s="99"/>
      <c r="H420" s="100"/>
    </row>
    <row r="421" spans="1:10" ht="18.75" x14ac:dyDescent="0.25">
      <c r="A421" s="56" t="s">
        <v>125</v>
      </c>
      <c r="B421" s="66" t="s">
        <v>525</v>
      </c>
      <c r="C421" s="58" t="s">
        <v>831</v>
      </c>
      <c r="D421" s="59"/>
      <c r="E421" s="98"/>
      <c r="F421" s="98"/>
      <c r="G421" s="99"/>
      <c r="H421" s="100"/>
    </row>
    <row r="422" spans="1:10" ht="18.75" x14ac:dyDescent="0.25">
      <c r="A422" s="56" t="s">
        <v>126</v>
      </c>
      <c r="B422" s="66" t="s">
        <v>98</v>
      </c>
      <c r="C422" s="58" t="s">
        <v>831</v>
      </c>
      <c r="D422" s="59"/>
      <c r="E422" s="98"/>
      <c r="F422" s="98"/>
      <c r="G422" s="99"/>
      <c r="H422" s="100"/>
    </row>
    <row r="423" spans="1:10" ht="18.75" x14ac:dyDescent="0.25">
      <c r="A423" s="56" t="s">
        <v>127</v>
      </c>
      <c r="B423" s="66" t="s">
        <v>532</v>
      </c>
      <c r="C423" s="58" t="s">
        <v>831</v>
      </c>
      <c r="D423" s="59"/>
      <c r="E423" s="98"/>
      <c r="F423" s="98"/>
      <c r="G423" s="99"/>
      <c r="H423" s="100"/>
    </row>
    <row r="424" spans="1:10" ht="31.5" x14ac:dyDescent="0.25">
      <c r="A424" s="56" t="s">
        <v>128</v>
      </c>
      <c r="B424" s="66" t="s">
        <v>535</v>
      </c>
      <c r="C424" s="58" t="s">
        <v>831</v>
      </c>
      <c r="D424" s="59"/>
      <c r="E424" s="98"/>
      <c r="F424" s="98"/>
      <c r="G424" s="99"/>
      <c r="H424" s="100"/>
    </row>
    <row r="425" spans="1:10" ht="18.75" x14ac:dyDescent="0.25">
      <c r="A425" s="56" t="s">
        <v>129</v>
      </c>
      <c r="B425" s="102" t="s">
        <v>103</v>
      </c>
      <c r="C425" s="58" t="s">
        <v>831</v>
      </c>
      <c r="D425" s="59"/>
      <c r="E425" s="98"/>
      <c r="F425" s="98"/>
      <c r="G425" s="99"/>
      <c r="H425" s="100"/>
    </row>
    <row r="426" spans="1:10" ht="18.75" x14ac:dyDescent="0.25">
      <c r="A426" s="56" t="s">
        <v>130</v>
      </c>
      <c r="B426" s="102" t="s">
        <v>104</v>
      </c>
      <c r="C426" s="58" t="s">
        <v>831</v>
      </c>
      <c r="D426" s="59"/>
      <c r="E426" s="98"/>
      <c r="F426" s="98"/>
      <c r="G426" s="99"/>
      <c r="H426" s="100"/>
    </row>
    <row r="427" spans="1:10" ht="18.75" x14ac:dyDescent="0.25">
      <c r="A427" s="56" t="s">
        <v>131</v>
      </c>
      <c r="B427" s="65" t="s">
        <v>732</v>
      </c>
      <c r="C427" s="58" t="s">
        <v>831</v>
      </c>
      <c r="D427" s="59"/>
      <c r="E427" s="98"/>
      <c r="F427" s="98"/>
      <c r="G427" s="103"/>
      <c r="H427" s="100"/>
    </row>
    <row r="428" spans="1:10" ht="18.75" x14ac:dyDescent="0.25">
      <c r="A428" s="56" t="s">
        <v>132</v>
      </c>
      <c r="B428" s="65" t="s">
        <v>733</v>
      </c>
      <c r="C428" s="58" t="s">
        <v>831</v>
      </c>
      <c r="D428" s="59"/>
      <c r="E428" s="98"/>
      <c r="F428" s="98"/>
      <c r="G428" s="99"/>
      <c r="H428" s="100"/>
    </row>
    <row r="429" spans="1:10" ht="18.75" x14ac:dyDescent="0.3">
      <c r="A429" s="56" t="s">
        <v>133</v>
      </c>
      <c r="B429" s="64" t="s">
        <v>734</v>
      </c>
      <c r="C429" s="58" t="s">
        <v>831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134</v>
      </c>
      <c r="B430" s="64" t="s">
        <v>135</v>
      </c>
      <c r="C430" s="58" t="s">
        <v>831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136</v>
      </c>
      <c r="B431" s="97" t="s">
        <v>137</v>
      </c>
      <c r="C431" s="58" t="s">
        <v>831</v>
      </c>
      <c r="D431" s="59"/>
      <c r="E431" s="98"/>
      <c r="F431" s="98"/>
      <c r="G431" s="99"/>
      <c r="H431" s="100"/>
    </row>
    <row r="432" spans="1:10" ht="18.75" x14ac:dyDescent="0.25">
      <c r="A432" s="56" t="s">
        <v>138</v>
      </c>
      <c r="B432" s="65" t="s">
        <v>139</v>
      </c>
      <c r="C432" s="58" t="s">
        <v>831</v>
      </c>
      <c r="D432" s="59"/>
      <c r="E432" s="98"/>
      <c r="F432" s="98"/>
      <c r="G432" s="99"/>
      <c r="H432" s="100"/>
    </row>
    <row r="433" spans="1:8" ht="18.75" x14ac:dyDescent="0.25">
      <c r="A433" s="56" t="s">
        <v>140</v>
      </c>
      <c r="B433" s="65" t="s">
        <v>141</v>
      </c>
      <c r="C433" s="58" t="s">
        <v>831</v>
      </c>
      <c r="D433" s="59"/>
      <c r="E433" s="98"/>
      <c r="F433" s="98"/>
      <c r="G433" s="99"/>
      <c r="H433" s="100"/>
    </row>
    <row r="434" spans="1:8" ht="18.75" x14ac:dyDescent="0.25">
      <c r="A434" s="56" t="s">
        <v>142</v>
      </c>
      <c r="B434" s="65" t="s">
        <v>735</v>
      </c>
      <c r="C434" s="58" t="s">
        <v>831</v>
      </c>
      <c r="D434" s="59"/>
      <c r="E434" s="98"/>
      <c r="F434" s="98"/>
      <c r="G434" s="99"/>
      <c r="H434" s="100"/>
    </row>
    <row r="435" spans="1:8" ht="18.75" x14ac:dyDescent="0.25">
      <c r="A435" s="56" t="s">
        <v>143</v>
      </c>
      <c r="B435" s="65" t="s">
        <v>144</v>
      </c>
      <c r="C435" s="58" t="s">
        <v>831</v>
      </c>
      <c r="D435" s="59"/>
      <c r="E435" s="98"/>
      <c r="F435" s="98"/>
      <c r="G435" s="99"/>
      <c r="H435" s="100"/>
    </row>
    <row r="436" spans="1:8" ht="18.75" x14ac:dyDescent="0.25">
      <c r="A436" s="56" t="s">
        <v>145</v>
      </c>
      <c r="B436" s="65" t="s">
        <v>146</v>
      </c>
      <c r="C436" s="58" t="s">
        <v>831</v>
      </c>
      <c r="D436" s="59"/>
      <c r="E436" s="98"/>
      <c r="F436" s="98"/>
      <c r="G436" s="99"/>
      <c r="H436" s="100"/>
    </row>
    <row r="437" spans="1:8" ht="18.75" x14ac:dyDescent="0.25">
      <c r="A437" s="56" t="s">
        <v>147</v>
      </c>
      <c r="B437" s="64" t="s">
        <v>148</v>
      </c>
      <c r="C437" s="58" t="s">
        <v>831</v>
      </c>
      <c r="D437" s="59"/>
      <c r="E437" s="98"/>
      <c r="F437" s="98"/>
      <c r="G437" s="99"/>
      <c r="H437" s="100"/>
    </row>
    <row r="438" spans="1:8" ht="31.5" x14ac:dyDescent="0.25">
      <c r="A438" s="56" t="s">
        <v>149</v>
      </c>
      <c r="B438" s="66" t="s">
        <v>150</v>
      </c>
      <c r="C438" s="58" t="s">
        <v>831</v>
      </c>
      <c r="D438" s="59"/>
      <c r="E438" s="101"/>
      <c r="F438" s="101"/>
      <c r="G438" s="99"/>
      <c r="H438" s="100"/>
    </row>
    <row r="439" spans="1:8" ht="18.75" x14ac:dyDescent="0.25">
      <c r="A439" s="56" t="s">
        <v>151</v>
      </c>
      <c r="B439" s="64" t="s">
        <v>152</v>
      </c>
      <c r="C439" s="58" t="s">
        <v>831</v>
      </c>
      <c r="D439" s="59"/>
      <c r="E439" s="101"/>
      <c r="F439" s="101"/>
      <c r="G439" s="99"/>
      <c r="H439" s="100"/>
    </row>
    <row r="440" spans="1:8" ht="31.5" x14ac:dyDescent="0.25">
      <c r="A440" s="56" t="s">
        <v>153</v>
      </c>
      <c r="B440" s="66" t="s">
        <v>154</v>
      </c>
      <c r="C440" s="58" t="s">
        <v>831</v>
      </c>
      <c r="D440" s="59"/>
      <c r="E440" s="101"/>
      <c r="F440" s="101"/>
      <c r="G440" s="99"/>
      <c r="H440" s="100"/>
    </row>
    <row r="441" spans="1:8" ht="18.75" x14ac:dyDescent="0.25">
      <c r="A441" s="56" t="s">
        <v>155</v>
      </c>
      <c r="B441" s="65" t="s">
        <v>156</v>
      </c>
      <c r="C441" s="58" t="s">
        <v>831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157</v>
      </c>
      <c r="B442" s="107" t="s">
        <v>158</v>
      </c>
      <c r="C442" s="70" t="s">
        <v>831</v>
      </c>
      <c r="D442" s="71"/>
      <c r="E442" s="108"/>
      <c r="F442" s="108"/>
      <c r="G442" s="109"/>
      <c r="H442" s="110"/>
    </row>
    <row r="443" spans="1:8" x14ac:dyDescent="0.25">
      <c r="A443" s="50" t="s">
        <v>257</v>
      </c>
      <c r="B443" s="51" t="s">
        <v>250</v>
      </c>
      <c r="C443" s="111" t="s">
        <v>348</v>
      </c>
      <c r="D443" s="112"/>
      <c r="E443" s="113"/>
      <c r="F443" s="113"/>
      <c r="G443" s="114"/>
      <c r="H443" s="115"/>
    </row>
    <row r="444" spans="1:8" ht="47.25" x14ac:dyDescent="0.25">
      <c r="A444" s="116" t="s">
        <v>736</v>
      </c>
      <c r="B444" s="65" t="s">
        <v>737</v>
      </c>
      <c r="C444" s="70" t="s">
        <v>831</v>
      </c>
      <c r="D444" s="71"/>
      <c r="E444" s="117"/>
      <c r="F444" s="117"/>
      <c r="G444" s="118"/>
      <c r="H444" s="119"/>
    </row>
    <row r="445" spans="1:8" x14ac:dyDescent="0.25">
      <c r="A445" s="116" t="s">
        <v>260</v>
      </c>
      <c r="B445" s="64" t="s">
        <v>738</v>
      </c>
      <c r="C445" s="58" t="s">
        <v>831</v>
      </c>
      <c r="D445" s="59"/>
      <c r="E445" s="117"/>
      <c r="F445" s="117"/>
      <c r="G445" s="118"/>
      <c r="H445" s="119"/>
    </row>
    <row r="446" spans="1:8" ht="31.5" x14ac:dyDescent="0.25">
      <c r="A446" s="116" t="s">
        <v>261</v>
      </c>
      <c r="B446" s="64" t="s">
        <v>739</v>
      </c>
      <c r="C446" s="70" t="s">
        <v>831</v>
      </c>
      <c r="D446" s="71"/>
      <c r="E446" s="117"/>
      <c r="F446" s="117"/>
      <c r="G446" s="118"/>
      <c r="H446" s="119"/>
    </row>
    <row r="447" spans="1:8" x14ac:dyDescent="0.25">
      <c r="A447" s="116" t="s">
        <v>262</v>
      </c>
      <c r="B447" s="64" t="s">
        <v>740</v>
      </c>
      <c r="C447" s="70" t="s">
        <v>831</v>
      </c>
      <c r="D447" s="71"/>
      <c r="E447" s="117"/>
      <c r="F447" s="117"/>
      <c r="G447" s="118"/>
      <c r="H447" s="119"/>
    </row>
    <row r="448" spans="1:8" ht="31.5" x14ac:dyDescent="0.25">
      <c r="A448" s="116" t="s">
        <v>263</v>
      </c>
      <c r="B448" s="65" t="s">
        <v>741</v>
      </c>
      <c r="C448" s="88" t="s">
        <v>348</v>
      </c>
      <c r="D448" s="120"/>
      <c r="E448" s="117"/>
      <c r="F448" s="117"/>
      <c r="G448" s="118"/>
      <c r="H448" s="119"/>
    </row>
    <row r="449" spans="1:8" x14ac:dyDescent="0.25">
      <c r="A449" s="116" t="s">
        <v>742</v>
      </c>
      <c r="B449" s="64" t="s">
        <v>743</v>
      </c>
      <c r="C449" s="70" t="s">
        <v>831</v>
      </c>
      <c r="D449" s="71"/>
      <c r="E449" s="117"/>
      <c r="F449" s="117"/>
      <c r="G449" s="118"/>
      <c r="H449" s="119"/>
    </row>
    <row r="450" spans="1:8" x14ac:dyDescent="0.25">
      <c r="A450" s="116" t="s">
        <v>744</v>
      </c>
      <c r="B450" s="64" t="s">
        <v>745</v>
      </c>
      <c r="C450" s="70" t="s">
        <v>831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746</v>
      </c>
      <c r="B451" s="122" t="s">
        <v>747</v>
      </c>
      <c r="C451" s="75" t="s">
        <v>831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748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09" t="s">
        <v>749</v>
      </c>
      <c r="B455" s="309"/>
      <c r="C455" s="309"/>
      <c r="D455" s="309"/>
      <c r="E455" s="309"/>
      <c r="F455" s="309"/>
      <c r="G455" s="309"/>
      <c r="H455" s="309"/>
    </row>
    <row r="456" spans="1:8" x14ac:dyDescent="0.25">
      <c r="A456" s="309" t="s">
        <v>750</v>
      </c>
      <c r="B456" s="309"/>
      <c r="C456" s="309"/>
      <c r="D456" s="309"/>
      <c r="E456" s="309"/>
      <c r="F456" s="309"/>
      <c r="G456" s="309"/>
      <c r="H456" s="309"/>
    </row>
    <row r="457" spans="1:8" x14ac:dyDescent="0.25">
      <c r="A457" s="309" t="s">
        <v>751</v>
      </c>
      <c r="B457" s="309"/>
      <c r="C457" s="309"/>
      <c r="D457" s="309"/>
      <c r="E457" s="309"/>
      <c r="F457" s="309"/>
      <c r="G457" s="309"/>
      <c r="H457" s="309"/>
    </row>
    <row r="458" spans="1:8" ht="26.25" customHeight="1" x14ac:dyDescent="0.25">
      <c r="A458" s="289" t="s">
        <v>752</v>
      </c>
      <c r="B458" s="289"/>
      <c r="C458" s="289"/>
      <c r="D458" s="289"/>
      <c r="E458" s="289"/>
      <c r="F458" s="289"/>
      <c r="G458" s="289"/>
      <c r="H458" s="289"/>
    </row>
    <row r="459" spans="1:8" x14ac:dyDescent="0.25">
      <c r="A459" s="301" t="s">
        <v>753</v>
      </c>
      <c r="B459" s="301"/>
      <c r="C459" s="301"/>
      <c r="D459" s="301"/>
      <c r="E459" s="301"/>
      <c r="F459" s="301"/>
      <c r="G459" s="301"/>
      <c r="H459" s="301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10</vt:i4>
      </vt:variant>
    </vt:vector>
  </HeadingPairs>
  <TitlesOfParts>
    <vt:vector size="2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12 план осв кап влож.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12 план осв кап влож.'!Область_печати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2018-12-07T06:51:56Z</cp:lastPrinted>
  <dcterms:created xsi:type="dcterms:W3CDTF">2009-07-27T10:10:26Z</dcterms:created>
  <dcterms:modified xsi:type="dcterms:W3CDTF">2022-11-14T06:44:10Z</dcterms:modified>
</cp:coreProperties>
</file>